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csms02\1510総務契約課\総務係\統計調査\統計諸ﾌｧｲﾙ集\1統計いなぎ作成\統計いなぎ原稿\令和5年度版\原稿\回答\完成\"/>
    </mc:Choice>
  </mc:AlternateContent>
  <bookViews>
    <workbookView xWindow="0" yWindow="0" windowWidth="20490" windowHeight="7530"/>
  </bookViews>
  <sheets>
    <sheet name="P22, 23 " sheetId="8" r:id="rId1"/>
  </sheets>
  <calcPr calcId="162913"/>
</workbook>
</file>

<file path=xl/calcChain.xml><?xml version="1.0" encoding="utf-8"?>
<calcChain xmlns="http://schemas.openxmlformats.org/spreadsheetml/2006/main">
  <c r="AZ57" i="8" l="1"/>
  <c r="AW57" i="8"/>
  <c r="AM57" i="8"/>
  <c r="AJ57" i="8"/>
  <c r="AG57" i="8" s="1"/>
  <c r="X57" i="8"/>
  <c r="U57" i="8"/>
  <c r="Q57" i="8"/>
  <c r="K57" i="8"/>
  <c r="AS57" i="8"/>
  <c r="K56" i="8"/>
  <c r="H56" i="8"/>
  <c r="U56" i="8"/>
  <c r="X56" i="8"/>
  <c r="AM56" i="8"/>
  <c r="AJ56" i="8"/>
  <c r="AZ56" i="8"/>
  <c r="AW56" i="8"/>
  <c r="E57" i="8" l="1"/>
  <c r="C57" i="8"/>
  <c r="Z57" i="8" l="1"/>
  <c r="BC57" i="8"/>
  <c r="AQ57" i="8"/>
  <c r="C56" i="8"/>
  <c r="C55" i="8"/>
  <c r="O57" i="8" l="1"/>
  <c r="AG56" i="8"/>
  <c r="Q56" i="8"/>
  <c r="Q55" i="8"/>
  <c r="E55" i="8"/>
  <c r="AS56" i="8"/>
  <c r="E56" i="8" l="1"/>
  <c r="AQ56" i="8" s="1"/>
  <c r="BC56" i="8" l="1"/>
  <c r="Z56" i="8"/>
  <c r="AT35" i="8"/>
  <c r="O56" i="8" l="1"/>
  <c r="AS55" i="8"/>
  <c r="AG55" i="8"/>
  <c r="BC55" i="8" l="1"/>
  <c r="AH19" i="8"/>
  <c r="AQ55" i="8" l="1"/>
  <c r="Z55" i="8"/>
  <c r="Q54" i="8"/>
  <c r="O55" i="8" l="1"/>
  <c r="E54" i="8"/>
  <c r="Z54" i="8" s="1"/>
  <c r="AG54" i="8"/>
  <c r="AS54" i="8"/>
  <c r="BC54" i="8" l="1"/>
  <c r="AQ54" i="8"/>
  <c r="O54" i="8" l="1"/>
  <c r="AT19" i="8"/>
  <c r="AT20" i="8"/>
  <c r="AT21" i="8"/>
  <c r="AT22" i="8"/>
  <c r="AT23" i="8"/>
  <c r="AT24" i="8"/>
  <c r="AT25" i="8"/>
  <c r="AT26" i="8"/>
  <c r="AT27" i="8"/>
  <c r="AT28" i="8"/>
  <c r="AT29" i="8"/>
  <c r="AT30" i="8"/>
  <c r="AT31" i="8"/>
  <c r="AT32" i="8"/>
  <c r="AT33" i="8"/>
  <c r="AT34" i="8"/>
  <c r="AT36" i="8"/>
  <c r="AT37" i="8"/>
  <c r="AT38" i="8"/>
  <c r="AT18" i="8"/>
  <c r="AH18" i="8"/>
  <c r="AY16" i="8"/>
  <c r="AV16" i="8"/>
  <c r="H57" i="8" s="1"/>
  <c r="AH38" i="8" l="1"/>
  <c r="R38" i="8"/>
  <c r="F38" i="8"/>
  <c r="AH37" i="8"/>
  <c r="R37" i="8"/>
  <c r="F37" i="8"/>
  <c r="AH36" i="8"/>
  <c r="R36" i="8"/>
  <c r="F36" i="8"/>
  <c r="AH35" i="8"/>
  <c r="R35" i="8"/>
  <c r="F35" i="8"/>
  <c r="AH34" i="8"/>
  <c r="R34" i="8"/>
  <c r="F34" i="8"/>
  <c r="AH33" i="8"/>
  <c r="R33" i="8"/>
  <c r="F33" i="8"/>
  <c r="AH32" i="8"/>
  <c r="R32" i="8"/>
  <c r="F32" i="8"/>
  <c r="AH31" i="8"/>
  <c r="R31" i="8"/>
  <c r="F31" i="8"/>
  <c r="AH30" i="8"/>
  <c r="R30" i="8"/>
  <c r="F30" i="8"/>
  <c r="AH29" i="8"/>
  <c r="R29" i="8"/>
  <c r="F29" i="8"/>
  <c r="AH28" i="8"/>
  <c r="R28" i="8"/>
  <c r="F28" i="8"/>
  <c r="AH27" i="8"/>
  <c r="R27" i="8"/>
  <c r="F27" i="8"/>
  <c r="AH26" i="8"/>
  <c r="R26" i="8"/>
  <c r="F26" i="8"/>
  <c r="AH25" i="8"/>
  <c r="R25" i="8"/>
  <c r="F25" i="8"/>
  <c r="AH24" i="8"/>
  <c r="R24" i="8"/>
  <c r="F24" i="8"/>
  <c r="AH23" i="8"/>
  <c r="R23" i="8"/>
  <c r="F23" i="8"/>
  <c r="AH22" i="8"/>
  <c r="R22" i="8"/>
  <c r="F22" i="8"/>
  <c r="AH21" i="8"/>
  <c r="R21" i="8"/>
  <c r="F21" i="8"/>
  <c r="AH20" i="8"/>
  <c r="R20" i="8"/>
  <c r="F20" i="8"/>
  <c r="R19" i="8"/>
  <c r="F19" i="8"/>
  <c r="R18" i="8"/>
  <c r="F18" i="8"/>
  <c r="AM16" i="8"/>
  <c r="AJ16" i="8"/>
  <c r="W16" i="8"/>
  <c r="T16" i="8"/>
  <c r="K16" i="8"/>
  <c r="H16" i="8"/>
  <c r="AG16" i="8" l="1"/>
  <c r="AQ22" i="8" s="1"/>
  <c r="Q16" i="8"/>
  <c r="AA38" i="8" s="1"/>
  <c r="E16" i="8"/>
  <c r="O20" i="8" s="1"/>
  <c r="O26" i="8"/>
  <c r="AQ30" i="8" l="1"/>
  <c r="AQ29" i="8"/>
  <c r="AQ24" i="8"/>
  <c r="AA32" i="8"/>
  <c r="AA29" i="8"/>
  <c r="AA28" i="8"/>
  <c r="AA25" i="8"/>
  <c r="AA37" i="8"/>
  <c r="AA20" i="8"/>
  <c r="AA24" i="8"/>
  <c r="AA21" i="8"/>
  <c r="AA36" i="8"/>
  <c r="AA33" i="8"/>
  <c r="O23" i="8"/>
  <c r="AQ26" i="8"/>
  <c r="AQ32" i="8"/>
  <c r="AQ37" i="8"/>
  <c r="AQ25" i="8"/>
  <c r="AQ31" i="8"/>
  <c r="AQ33" i="8"/>
  <c r="AQ35" i="8"/>
  <c r="AQ28" i="8"/>
  <c r="AQ27" i="8"/>
  <c r="AQ18" i="8"/>
  <c r="AQ38" i="8"/>
  <c r="AQ23" i="8"/>
  <c r="AQ20" i="8"/>
  <c r="AQ21" i="8"/>
  <c r="AQ36" i="8"/>
  <c r="AQ34" i="8"/>
  <c r="AQ19" i="8"/>
  <c r="O24" i="8"/>
  <c r="O35" i="8"/>
  <c r="O29" i="8"/>
  <c r="O30" i="8"/>
  <c r="AA35" i="8"/>
  <c r="AA31" i="8"/>
  <c r="AA27" i="8"/>
  <c r="AA23" i="8"/>
  <c r="AA19" i="8"/>
  <c r="O31" i="8"/>
  <c r="O37" i="8"/>
  <c r="O34" i="8"/>
  <c r="O36" i="8"/>
  <c r="AA34" i="8"/>
  <c r="AA30" i="8"/>
  <c r="AA26" i="8"/>
  <c r="AA22" i="8"/>
  <c r="AA18" i="8"/>
  <c r="O22" i="8"/>
  <c r="O19" i="8"/>
  <c r="O38" i="8"/>
  <c r="O25" i="8"/>
  <c r="O18" i="8"/>
  <c r="O33" i="8"/>
  <c r="O27" i="8"/>
  <c r="O32" i="8"/>
  <c r="O21" i="8"/>
  <c r="O28" i="8"/>
  <c r="AS16" i="8" l="1"/>
  <c r="BC26" i="8" s="1"/>
  <c r="BC20" i="8" l="1"/>
  <c r="BC33" i="8"/>
  <c r="BC25" i="8"/>
  <c r="BC31" i="8"/>
  <c r="BC32" i="8"/>
  <c r="BC22" i="8"/>
  <c r="BC28" i="8"/>
  <c r="BC38" i="8"/>
  <c r="BC30" i="8"/>
  <c r="BC37" i="8"/>
  <c r="BC27" i="8"/>
  <c r="BC19" i="8"/>
  <c r="BC34" i="8"/>
  <c r="BC29" i="8"/>
  <c r="BC21" i="8"/>
  <c r="BC18" i="8"/>
  <c r="BC36" i="8"/>
  <c r="BC23" i="8"/>
  <c r="BC24" i="8"/>
  <c r="BC35" i="8"/>
</calcChain>
</file>

<file path=xl/comments1.xml><?xml version="1.0" encoding="utf-8"?>
<comments xmlns="http://schemas.openxmlformats.org/spreadsheetml/2006/main">
  <authors>
    <author>稲城市役所</author>
  </authors>
  <commentList>
    <comment ref="U5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稲城市役所: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<sst xmlns="http://schemas.openxmlformats.org/spreadsheetml/2006/main" count="77" uniqueCount="46">
  <si>
    <t>年次</t>
    <rPh sb="0" eb="2">
      <t>ネンジ</t>
    </rPh>
    <phoneticPr fontId="2"/>
  </si>
  <si>
    <t>総数</t>
    <rPh sb="0" eb="2">
      <t>ソウスウ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</si>
  <si>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</si>
  <si>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</si>
  <si>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２　２　　人　口</t>
    <rPh sb="5" eb="6">
      <t>ジン</t>
    </rPh>
    <rPh sb="7" eb="8">
      <t>クチ</t>
    </rPh>
    <phoneticPr fontId="2"/>
  </si>
  <si>
    <t>人　口　　２　３</t>
    <rPh sb="0" eb="1">
      <t>ジン</t>
    </rPh>
    <rPh sb="2" eb="3">
      <t>クチ</t>
    </rPh>
    <phoneticPr fontId="2"/>
  </si>
  <si>
    <t>第１５表　　年齢（5歳階級）別</t>
    <rPh sb="0" eb="1">
      <t>ダイ</t>
    </rPh>
    <rPh sb="3" eb="4">
      <t>ヒョウ</t>
    </rPh>
    <rPh sb="6" eb="8">
      <t>ネンレイ</t>
    </rPh>
    <rPh sb="10" eb="11">
      <t>サイ</t>
    </rPh>
    <rPh sb="11" eb="13">
      <t>カイキュウ</t>
    </rPh>
    <rPh sb="14" eb="15">
      <t>ベツ</t>
    </rPh>
    <phoneticPr fontId="2"/>
  </si>
  <si>
    <t>人口の推移</t>
    <rPh sb="0" eb="2">
      <t>ジンコウ</t>
    </rPh>
    <rPh sb="3" eb="5">
      <t>スイイ</t>
    </rPh>
    <phoneticPr fontId="2"/>
  </si>
  <si>
    <t>（各年1月1日現在）</t>
    <rPh sb="1" eb="2">
      <t>カク</t>
    </rPh>
    <rPh sb="2" eb="3">
      <t>トシ</t>
    </rPh>
    <rPh sb="4" eb="5">
      <t>ガツ</t>
    </rPh>
    <rPh sb="6" eb="7">
      <t>ニチ</t>
    </rPh>
    <rPh sb="7" eb="9">
      <t>ゲンザイ</t>
    </rPh>
    <phoneticPr fontId="2"/>
  </si>
  <si>
    <t>年齢</t>
    <rPh sb="0" eb="2">
      <t>ネンレイ</t>
    </rPh>
    <phoneticPr fontId="2"/>
  </si>
  <si>
    <t>構成比</t>
    <rPh sb="0" eb="2">
      <t>コウセイ</t>
    </rPh>
    <rPh sb="2" eb="3">
      <t>ヒ</t>
    </rPh>
    <phoneticPr fontId="2"/>
  </si>
  <si>
    <t>0～4</t>
  </si>
  <si>
    <t>5～9</t>
  </si>
  <si>
    <t>10～14</t>
  </si>
  <si>
    <t>15～19</t>
  </si>
  <si>
    <t>20～24</t>
  </si>
  <si>
    <t>25～29</t>
  </si>
  <si>
    <t>30～34</t>
  </si>
  <si>
    <t>35～39</t>
  </si>
  <si>
    <t>40～44</t>
  </si>
  <si>
    <t>45～49</t>
  </si>
  <si>
    <t>50～54</t>
  </si>
  <si>
    <t>55～59</t>
  </si>
  <si>
    <t>60～64</t>
  </si>
  <si>
    <t>65～69</t>
  </si>
  <si>
    <t>70～74</t>
  </si>
  <si>
    <t>75～79</t>
  </si>
  <si>
    <t>80～84</t>
  </si>
  <si>
    <t>85～89</t>
  </si>
  <si>
    <t>90～94</t>
  </si>
  <si>
    <t>95～99</t>
  </si>
  <si>
    <t>100以上</t>
  </si>
  <si>
    <t>第１６表　　年齢（３区分）別</t>
    <rPh sb="0" eb="1">
      <t>ダイ</t>
    </rPh>
    <rPh sb="3" eb="4">
      <t>ヒョウ</t>
    </rPh>
    <rPh sb="6" eb="8">
      <t>ネンレイ</t>
    </rPh>
    <rPh sb="10" eb="12">
      <t>クブン</t>
    </rPh>
    <rPh sb="13" eb="14">
      <t>ベツ</t>
    </rPh>
    <phoneticPr fontId="2"/>
  </si>
  <si>
    <t>（各年1月1日現在）</t>
    <rPh sb="1" eb="2">
      <t>カク</t>
    </rPh>
    <rPh sb="2" eb="3">
      <t>ネン</t>
    </rPh>
    <rPh sb="4" eb="5">
      <t>ガツ</t>
    </rPh>
    <rPh sb="6" eb="7">
      <t>ニチ</t>
    </rPh>
    <rPh sb="7" eb="9">
      <t>ゲンザイ</t>
    </rPh>
    <phoneticPr fontId="2"/>
  </si>
  <si>
    <t>総人口</t>
    <rPh sb="0" eb="3">
      <t>ソウジンコウ</t>
    </rPh>
    <phoneticPr fontId="2"/>
  </si>
  <si>
    <t>年少人口（０～１４歳）</t>
    <rPh sb="0" eb="2">
      <t>ネンショウ</t>
    </rPh>
    <rPh sb="2" eb="4">
      <t>ジンコウ</t>
    </rPh>
    <rPh sb="9" eb="10">
      <t>サイ</t>
    </rPh>
    <phoneticPr fontId="2"/>
  </si>
  <si>
    <t>生産年齢人口（１５～６４歳）</t>
    <rPh sb="0" eb="2">
      <t>セイサン</t>
    </rPh>
    <rPh sb="2" eb="4">
      <t>ネンレイ</t>
    </rPh>
    <rPh sb="4" eb="6">
      <t>ジンコウ</t>
    </rPh>
    <rPh sb="12" eb="13">
      <t>サイ</t>
    </rPh>
    <phoneticPr fontId="2"/>
  </si>
  <si>
    <t>老年人口（６５歳以上）</t>
    <rPh sb="0" eb="2">
      <t>ロウネン</t>
    </rPh>
    <rPh sb="2" eb="4">
      <t>ジンコウ</t>
    </rPh>
    <rPh sb="7" eb="8">
      <t>サイ</t>
    </rPh>
    <rPh sb="8" eb="10">
      <t>イジョウ</t>
    </rPh>
    <phoneticPr fontId="2"/>
  </si>
  <si>
    <t>資料　：　市民部市民課（住民基本台帳）</t>
    <rPh sb="0" eb="2">
      <t>シリョウ</t>
    </rPh>
    <rPh sb="5" eb="7">
      <t>シミン</t>
    </rPh>
    <rPh sb="7" eb="8">
      <t>ブ</t>
    </rPh>
    <rPh sb="8" eb="11">
      <t>シミンカ</t>
    </rPh>
    <rPh sb="12" eb="14">
      <t>ジュウミン</t>
    </rPh>
    <rPh sb="14" eb="16">
      <t>キホン</t>
    </rPh>
    <rPh sb="16" eb="18">
      <t>ダイチョウ</t>
    </rPh>
    <phoneticPr fontId="2"/>
  </si>
  <si>
    <t>単位　：　人、％</t>
    <rPh sb="0" eb="2">
      <t>タンイ</t>
    </rPh>
    <rPh sb="5" eb="6">
      <t>ニン</t>
    </rPh>
    <phoneticPr fontId="2"/>
  </si>
  <si>
    <t>単位：人、％</t>
    <rPh sb="0" eb="2">
      <t>タンイ</t>
    </rPh>
    <rPh sb="3" eb="4">
      <t>ニン</t>
    </rPh>
    <phoneticPr fontId="2"/>
  </si>
  <si>
    <t>令和４年</t>
    <rPh sb="0" eb="2">
      <t>レイワ</t>
    </rPh>
    <rPh sb="3" eb="4">
      <t>ネン</t>
    </rPh>
    <phoneticPr fontId="2"/>
  </si>
  <si>
    <t>令和５年</t>
    <rPh sb="0" eb="2">
      <t>レイワ</t>
    </rPh>
    <rPh sb="3" eb="4">
      <t>ネン</t>
    </rPh>
    <phoneticPr fontId="2"/>
  </si>
  <si>
    <t>令和６年</t>
    <rPh sb="0" eb="2">
      <t>レイワ</t>
    </rPh>
    <rPh sb="3" eb="4">
      <t>ネン</t>
    </rPh>
    <phoneticPr fontId="2"/>
  </si>
  <si>
    <t>令和３年</t>
    <rPh sb="0" eb="2">
      <t>レイワ</t>
    </rPh>
    <phoneticPr fontId="2"/>
  </si>
  <si>
    <t>令和3年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</si>
</sst>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_);[Red]\(#,##0.0\)"/>
    <numFmt numFmtId="177" formatCode="#,##0.0_ "/>
    <numFmt numFmtId="178" formatCode="0.0_ "/>
    <numFmt numFmtId="179" formatCode="#,##0_ "/>
    <numFmt numFmtId="180" formatCode="#,##0_);[Red]\(#,##0\)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name val="ＭＳ Ｐ明朝"/>
      <family val="1"/>
      <charset val="128"/>
    </font>
    <font>
      <b/>
      <sz val="9"/>
      <name val="ＭＳ Ｐゴシック"/>
      <family val="3"/>
      <charset val="128"/>
    </font>
    <font>
      <sz val="10"/>
      <color rgb="FFFF0000"/>
      <name val="ＭＳ Ｐ明朝"/>
      <family val="1"/>
      <charset val="128"/>
    </font>
    <font>
      <strike/>
      <sz val="10"/>
      <color rgb="FFFF0000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/>
    <xf numFmtId="0" fontId="3" fillId="0" borderId="8" xfId="0" applyFont="1" applyBorder="1"/>
    <xf numFmtId="179" fontId="3" fillId="0" borderId="0" xfId="0" applyNumberFormat="1" applyFont="1"/>
    <xf numFmtId="38" fontId="3" fillId="0" borderId="0" xfId="1" applyFont="1"/>
    <xf numFmtId="0" fontId="0" fillId="0" borderId="1" xfId="0" applyBorder="1"/>
    <xf numFmtId="0" fontId="0" fillId="0" borderId="0" xfId="0" applyBorder="1"/>
    <xf numFmtId="0" fontId="6" fillId="0" borderId="0" xfId="0" applyFont="1" applyAlignment="1">
      <alignment horizontal="distributed" justifyLastLine="1"/>
    </xf>
    <xf numFmtId="0" fontId="6" fillId="0" borderId="5" xfId="0" applyFont="1" applyBorder="1"/>
    <xf numFmtId="38" fontId="7" fillId="0" borderId="0" xfId="1" applyFont="1" applyAlignment="1">
      <alignment horizontal="distributed" justifyLastLine="1"/>
    </xf>
    <xf numFmtId="180" fontId="6" fillId="0" borderId="0" xfId="0" applyNumberFormat="1" applyFont="1" applyAlignment="1">
      <alignment horizontal="right"/>
    </xf>
    <xf numFmtId="176" fontId="6" fillId="0" borderId="5" xfId="0" applyNumberFormat="1" applyFont="1" applyBorder="1"/>
    <xf numFmtId="38" fontId="6" fillId="0" borderId="0" xfId="1" applyFont="1"/>
    <xf numFmtId="176" fontId="6" fillId="0" borderId="0" xfId="0" applyNumberFormat="1" applyFont="1"/>
    <xf numFmtId="0" fontId="7" fillId="0" borderId="0" xfId="0" applyFont="1"/>
    <xf numFmtId="0" fontId="6" fillId="0" borderId="4" xfId="0" applyNumberFormat="1" applyFont="1" applyBorder="1" applyAlignment="1">
      <alignment horizontal="center"/>
    </xf>
    <xf numFmtId="0" fontId="6" fillId="0" borderId="0" xfId="0" applyNumberFormat="1" applyFont="1" applyBorder="1"/>
    <xf numFmtId="38" fontId="6" fillId="0" borderId="4" xfId="1" applyFont="1" applyFill="1" applyBorder="1"/>
    <xf numFmtId="0" fontId="6" fillId="0" borderId="4" xfId="0" applyNumberFormat="1" applyFont="1" applyFill="1" applyBorder="1"/>
    <xf numFmtId="180" fontId="3" fillId="0" borderId="0" xfId="0" applyNumberFormat="1" applyFont="1"/>
    <xf numFmtId="176" fontId="3" fillId="0" borderId="0" xfId="0" applyNumberFormat="1" applyFont="1" applyBorder="1"/>
    <xf numFmtId="176" fontId="3" fillId="0" borderId="5" xfId="0" applyNumberFormat="1" applyFont="1" applyBorder="1"/>
    <xf numFmtId="176" fontId="3" fillId="0" borderId="0" xfId="0" applyNumberFormat="1" applyFont="1"/>
    <xf numFmtId="0" fontId="3" fillId="0" borderId="0" xfId="0" applyNumberFormat="1" applyFont="1"/>
    <xf numFmtId="0" fontId="3" fillId="0" borderId="0" xfId="0" applyNumberFormat="1" applyFont="1" applyBorder="1"/>
    <xf numFmtId="0" fontId="3" fillId="0" borderId="5" xfId="0" applyNumberFormat="1" applyFont="1" applyBorder="1"/>
    <xf numFmtId="38" fontId="3" fillId="0" borderId="0" xfId="1" applyFont="1" applyFill="1" applyBorder="1"/>
    <xf numFmtId="0" fontId="3" fillId="0" borderId="0" xfId="0" applyNumberFormat="1" applyFont="1" applyFill="1" applyBorder="1"/>
    <xf numFmtId="0" fontId="0" fillId="0" borderId="8" xfId="0" applyBorder="1"/>
    <xf numFmtId="38" fontId="5" fillId="0" borderId="8" xfId="1" applyFont="1" applyBorder="1"/>
    <xf numFmtId="38" fontId="5" fillId="0" borderId="1" xfId="1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2" xfId="0" applyFont="1" applyBorder="1"/>
    <xf numFmtId="0" fontId="6" fillId="0" borderId="8" xfId="0" applyFont="1" applyBorder="1"/>
    <xf numFmtId="0" fontId="6" fillId="0" borderId="1" xfId="0" applyFont="1" applyBorder="1"/>
    <xf numFmtId="0" fontId="6" fillId="0" borderId="7" xfId="0" applyFont="1" applyBorder="1"/>
    <xf numFmtId="0" fontId="0" fillId="0" borderId="4" xfId="0" applyBorder="1"/>
    <xf numFmtId="0" fontId="0" fillId="0" borderId="2" xfId="0" applyBorder="1"/>
    <xf numFmtId="179" fontId="3" fillId="0" borderId="0" xfId="0" applyNumberFormat="1" applyFont="1" applyFill="1" applyBorder="1"/>
    <xf numFmtId="179" fontId="3" fillId="0" borderId="5" xfId="0" applyNumberFormat="1" applyFont="1" applyFill="1" applyBorder="1"/>
    <xf numFmtId="179" fontId="6" fillId="0" borderId="0" xfId="0" applyNumberFormat="1" applyFont="1" applyFill="1" applyBorder="1"/>
    <xf numFmtId="176" fontId="3" fillId="0" borderId="0" xfId="0" applyNumberFormat="1" applyFont="1" applyFill="1" applyBorder="1"/>
    <xf numFmtId="0" fontId="0" fillId="0" borderId="0" xfId="0" applyFill="1"/>
    <xf numFmtId="0" fontId="3" fillId="0" borderId="0" xfId="0" applyFont="1" applyFill="1" applyAlignment="1">
      <alignment horizontal="distributed" justifyLastLine="1"/>
    </xf>
    <xf numFmtId="0" fontId="3" fillId="0" borderId="5" xfId="0" applyFont="1" applyFill="1" applyBorder="1"/>
    <xf numFmtId="38" fontId="3" fillId="0" borderId="0" xfId="1" applyFont="1" applyFill="1"/>
    <xf numFmtId="180" fontId="3" fillId="0" borderId="0" xfId="0" applyNumberFormat="1" applyFont="1" applyFill="1"/>
    <xf numFmtId="176" fontId="3" fillId="0" borderId="5" xfId="0" applyNumberFormat="1" applyFont="1" applyFill="1" applyBorder="1"/>
    <xf numFmtId="176" fontId="3" fillId="0" borderId="0" xfId="0" applyNumberFormat="1" applyFont="1" applyFill="1"/>
    <xf numFmtId="0" fontId="3" fillId="0" borderId="0" xfId="0" applyFont="1" applyFill="1"/>
    <xf numFmtId="0" fontId="3" fillId="0" borderId="5" xfId="0" applyNumberFormat="1" applyFont="1" applyFill="1" applyBorder="1"/>
    <xf numFmtId="178" fontId="3" fillId="0" borderId="0" xfId="0" applyNumberFormat="1" applyFont="1" applyFill="1" applyBorder="1"/>
    <xf numFmtId="178" fontId="3" fillId="0" borderId="0" xfId="0" applyNumberFormat="1" applyFont="1" applyBorder="1"/>
    <xf numFmtId="0" fontId="3" fillId="0" borderId="6" xfId="0" applyFont="1" applyBorder="1" applyAlignment="1">
      <alignment justifyLastLine="1"/>
    </xf>
    <xf numFmtId="0" fontId="3" fillId="0" borderId="0" xfId="0" applyFont="1" applyAlignment="1">
      <alignment justifyLastLine="1"/>
    </xf>
    <xf numFmtId="0" fontId="3" fillId="0" borderId="1" xfId="0" applyFont="1" applyBorder="1" applyAlignment="1">
      <alignment horizontal="right"/>
    </xf>
    <xf numFmtId="178" fontId="6" fillId="0" borderId="4" xfId="0" applyNumberFormat="1" applyFont="1" applyBorder="1" applyAlignment="1"/>
    <xf numFmtId="177" fontId="3" fillId="0" borderId="0" xfId="0" applyNumberFormat="1" applyFont="1" applyFill="1" applyBorder="1" applyAlignment="1">
      <alignment horizontal="center"/>
    </xf>
    <xf numFmtId="176" fontId="3" fillId="0" borderId="0" xfId="0" applyNumberFormat="1" applyFont="1" applyFill="1" applyBorder="1" applyAlignment="1">
      <alignment horizontal="center"/>
    </xf>
    <xf numFmtId="0" fontId="0" fillId="0" borderId="0" xfId="0" applyFont="1"/>
    <xf numFmtId="0" fontId="0" fillId="0" borderId="1" xfId="0" applyFont="1" applyBorder="1"/>
    <xf numFmtId="0" fontId="3" fillId="0" borderId="0" xfId="0" applyFont="1" applyAlignment="1">
      <alignment horizontal="distributed" justifyLastLine="1"/>
    </xf>
    <xf numFmtId="0" fontId="3" fillId="0" borderId="0" xfId="0" applyFont="1" applyBorder="1" applyAlignment="1">
      <alignment horizontal="distributed" justifyLastLine="1"/>
    </xf>
    <xf numFmtId="38" fontId="6" fillId="0" borderId="0" xfId="1" applyFont="1" applyAlignment="1">
      <alignment horizontal="right"/>
    </xf>
    <xf numFmtId="0" fontId="0" fillId="0" borderId="0" xfId="0" applyAlignment="1">
      <alignment horizontal="distributed" justifyLastLine="1"/>
    </xf>
    <xf numFmtId="38" fontId="6" fillId="0" borderId="0" xfId="1" applyFont="1" applyAlignment="1">
      <alignment horizontal="right"/>
    </xf>
    <xf numFmtId="179" fontId="6" fillId="0" borderId="0" xfId="0" applyNumberFormat="1" applyFont="1" applyFill="1" applyBorder="1" applyAlignment="1"/>
    <xf numFmtId="0" fontId="0" fillId="0" borderId="0" xfId="0" applyFont="1" applyFill="1"/>
    <xf numFmtId="38" fontId="0" fillId="0" borderId="1" xfId="1" applyFont="1" applyBorder="1"/>
    <xf numFmtId="0" fontId="0" fillId="0" borderId="1" xfId="0" applyNumberFormat="1" applyFont="1" applyBorder="1"/>
    <xf numFmtId="0" fontId="0" fillId="0" borderId="7" xfId="0" applyNumberFormat="1" applyFont="1" applyBorder="1"/>
    <xf numFmtId="176" fontId="0" fillId="0" borderId="0" xfId="0" applyNumberFormat="1" applyFont="1"/>
    <xf numFmtId="0" fontId="0" fillId="0" borderId="2" xfId="0" applyFont="1" applyBorder="1"/>
    <xf numFmtId="179" fontId="6" fillId="0" borderId="0" xfId="0" applyNumberFormat="1" applyFont="1" applyFill="1" applyBorder="1" applyAlignment="1"/>
    <xf numFmtId="179" fontId="3" fillId="0" borderId="0" xfId="0" applyNumberFormat="1" applyFont="1" applyFill="1" applyBorder="1" applyAlignment="1"/>
    <xf numFmtId="38" fontId="3" fillId="0" borderId="0" xfId="1" applyFont="1" applyFill="1" applyBorder="1" applyAlignment="1">
      <alignment horizontal="right"/>
    </xf>
    <xf numFmtId="179" fontId="3" fillId="0" borderId="0" xfId="0" applyNumberFormat="1" applyFont="1" applyFill="1" applyBorder="1" applyAlignment="1">
      <alignment horizontal="right"/>
    </xf>
    <xf numFmtId="38" fontId="3" fillId="0" borderId="0" xfId="1" applyFont="1" applyFill="1" applyBorder="1" applyAlignment="1"/>
    <xf numFmtId="0" fontId="3" fillId="0" borderId="0" xfId="0" applyFont="1" applyBorder="1" applyAlignment="1">
      <alignment horizontal="distributed"/>
    </xf>
    <xf numFmtId="179" fontId="3" fillId="0" borderId="0" xfId="0" applyNumberFormat="1" applyFont="1" applyFill="1" applyBorder="1" applyAlignment="1"/>
    <xf numFmtId="0" fontId="0" fillId="0" borderId="1" xfId="0" applyFill="1" applyBorder="1"/>
    <xf numFmtId="0" fontId="3" fillId="0" borderId="1" xfId="0" applyFont="1" applyFill="1" applyBorder="1"/>
    <xf numFmtId="0" fontId="3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0" fillId="0" borderId="1" xfId="0" applyNumberFormat="1" applyFont="1" applyFill="1" applyBorder="1"/>
    <xf numFmtId="0" fontId="0" fillId="0" borderId="1" xfId="0" applyFont="1" applyFill="1" applyBorder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distributed" justifyLastLine="1"/>
    </xf>
    <xf numFmtId="0" fontId="3" fillId="0" borderId="2" xfId="0" applyFont="1" applyFill="1" applyBorder="1"/>
    <xf numFmtId="0" fontId="3" fillId="0" borderId="3" xfId="0" applyFont="1" applyFill="1" applyBorder="1"/>
    <xf numFmtId="0" fontId="3" fillId="0" borderId="6" xfId="0" applyFont="1" applyFill="1" applyBorder="1"/>
    <xf numFmtId="0" fontId="3" fillId="0" borderId="7" xfId="0" applyFont="1" applyFill="1" applyBorder="1"/>
    <xf numFmtId="0" fontId="3" fillId="0" borderId="8" xfId="0" applyFont="1" applyFill="1" applyBorder="1"/>
    <xf numFmtId="179" fontId="3" fillId="0" borderId="0" xfId="0" applyNumberFormat="1" applyFont="1" applyFill="1" applyBorder="1" applyAlignment="1"/>
    <xf numFmtId="179" fontId="6" fillId="0" borderId="0" xfId="0" applyNumberFormat="1" applyFont="1" applyFill="1" applyBorder="1" applyAlignment="1"/>
    <xf numFmtId="179" fontId="3" fillId="0" borderId="0" xfId="0" applyNumberFormat="1" applyFont="1" applyFill="1" applyBorder="1" applyAlignment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3" fillId="0" borderId="0" xfId="0" applyNumberFormat="1" applyFont="1" applyFill="1" applyBorder="1" applyAlignment="1"/>
    <xf numFmtId="179" fontId="3" fillId="0" borderId="0" xfId="0" applyNumberFormat="1" applyFont="1" applyFill="1" applyBorder="1" applyAlignment="1">
      <alignment horizontal="right"/>
    </xf>
    <xf numFmtId="179" fontId="6" fillId="0" borderId="0" xfId="0" applyNumberFormat="1" applyFont="1" applyFill="1" applyBorder="1" applyAlignment="1"/>
    <xf numFmtId="179" fontId="3" fillId="0" borderId="0" xfId="0" applyNumberFormat="1" applyFont="1" applyFill="1" applyBorder="1" applyAlignment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6" fillId="0" borderId="6" xfId="0" applyNumberFormat="1" applyFont="1" applyFill="1" applyBorder="1" applyAlignment="1">
      <alignment horizontal="right"/>
    </xf>
    <xf numFmtId="179" fontId="6" fillId="0" borderId="0" xfId="0" applyNumberFormat="1" applyFont="1" applyFill="1" applyBorder="1" applyAlignment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6" fillId="0" borderId="6" xfId="0" applyNumberFormat="1" applyFont="1" applyFill="1" applyBorder="1" applyAlignment="1"/>
    <xf numFmtId="179" fontId="6" fillId="0" borderId="0" xfId="0" applyNumberFormat="1" applyFont="1" applyFill="1" applyBorder="1" applyAlignment="1"/>
    <xf numFmtId="177" fontId="3" fillId="0" borderId="0" xfId="0" applyNumberFormat="1" applyFont="1" applyFill="1" applyAlignment="1">
      <alignment horizontal="center"/>
    </xf>
    <xf numFmtId="0" fontId="3" fillId="0" borderId="0" xfId="0" applyFont="1" applyAlignment="1">
      <alignment horizontal="distributed" justifyLastLine="1"/>
    </xf>
    <xf numFmtId="0" fontId="3" fillId="0" borderId="0" xfId="0" applyFont="1" applyBorder="1" applyAlignment="1">
      <alignment horizontal="distributed" justifyLastLine="1"/>
    </xf>
    <xf numFmtId="0" fontId="3" fillId="0" borderId="5" xfId="0" applyFont="1" applyBorder="1" applyAlignment="1">
      <alignment horizontal="distributed" justifyLastLine="1"/>
    </xf>
    <xf numFmtId="0" fontId="6" fillId="0" borderId="6" xfId="0" applyFont="1" applyBorder="1" applyAlignment="1">
      <alignment horizontal="distributed" justifyLastLine="1"/>
    </xf>
    <xf numFmtId="0" fontId="6" fillId="0" borderId="0" xfId="0" applyFont="1" applyBorder="1" applyAlignment="1">
      <alignment horizontal="distributed" justifyLastLine="1"/>
    </xf>
    <xf numFmtId="0" fontId="6" fillId="0" borderId="5" xfId="0" applyFont="1" applyBorder="1" applyAlignment="1">
      <alignment horizontal="distributed" justifyLastLine="1"/>
    </xf>
    <xf numFmtId="0" fontId="3" fillId="0" borderId="0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center" justifyLastLine="1"/>
    </xf>
    <xf numFmtId="0" fontId="3" fillId="0" borderId="0" xfId="0" applyFont="1" applyBorder="1" applyAlignment="1">
      <alignment horizontal="center" justifyLastLine="1"/>
    </xf>
    <xf numFmtId="0" fontId="3" fillId="0" borderId="0" xfId="0" applyFont="1" applyAlignment="1">
      <alignment horizontal="left" justifyLastLine="1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79" fontId="0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distributed" justifyLastLine="1"/>
    </xf>
    <xf numFmtId="0" fontId="0" fillId="0" borderId="0" xfId="0" applyFont="1" applyAlignment="1">
      <alignment horizontal="distributed" justifyLastLine="1"/>
    </xf>
    <xf numFmtId="0" fontId="3" fillId="0" borderId="1" xfId="0" applyFont="1" applyBorder="1" applyAlignment="1">
      <alignment horizontal="distributed" justifyLastLine="1"/>
    </xf>
    <xf numFmtId="0" fontId="3" fillId="0" borderId="0" xfId="0" applyFont="1" applyAlignment="1">
      <alignment horizontal="distributed" vertical="distributed" justifyLastLine="1"/>
    </xf>
    <xf numFmtId="0" fontId="0" fillId="0" borderId="0" xfId="0" applyAlignment="1">
      <alignment horizontal="distributed" justifyLastLine="1"/>
    </xf>
    <xf numFmtId="0" fontId="0" fillId="0" borderId="0" xfId="0" applyFont="1" applyAlignment="1">
      <alignment horizontal="distributed"/>
    </xf>
    <xf numFmtId="176" fontId="3" fillId="0" borderId="0" xfId="0" applyNumberFormat="1" applyFont="1" applyAlignment="1">
      <alignment horizontal="center"/>
    </xf>
    <xf numFmtId="176" fontId="3" fillId="0" borderId="0" xfId="0" applyNumberFormat="1" applyFont="1" applyFill="1" applyAlignment="1">
      <alignment horizontal="center"/>
    </xf>
    <xf numFmtId="0" fontId="3" fillId="0" borderId="1" xfId="0" applyFont="1" applyBorder="1" applyAlignment="1">
      <alignment horizontal="left"/>
    </xf>
    <xf numFmtId="38" fontId="6" fillId="0" borderId="0" xfId="1" applyFont="1" applyAlignment="1">
      <alignment horizontal="right"/>
    </xf>
    <xf numFmtId="38" fontId="6" fillId="0" borderId="4" xfId="1" applyFont="1" applyBorder="1" applyAlignment="1">
      <alignment horizontal="right"/>
    </xf>
    <xf numFmtId="178" fontId="6" fillId="0" borderId="4" xfId="0" applyNumberFormat="1" applyFont="1" applyBorder="1" applyAlignment="1">
      <alignment horizontal="right"/>
    </xf>
    <xf numFmtId="38" fontId="6" fillId="0" borderId="3" xfId="1" applyFont="1" applyFill="1" applyBorder="1" applyAlignment="1">
      <alignment horizontal="right"/>
    </xf>
    <xf numFmtId="38" fontId="6" fillId="0" borderId="4" xfId="1" applyFont="1" applyFill="1" applyBorder="1" applyAlignment="1">
      <alignment horizontal="right"/>
    </xf>
    <xf numFmtId="38" fontId="7" fillId="0" borderId="0" xfId="1" applyFont="1" applyAlignment="1">
      <alignment horizontal="right"/>
    </xf>
    <xf numFmtId="176" fontId="6" fillId="0" borderId="4" xfId="0" applyNumberFormat="1" applyFont="1" applyBorder="1" applyAlignment="1">
      <alignment horizontal="right"/>
    </xf>
    <xf numFmtId="38" fontId="6" fillId="0" borderId="3" xfId="1" applyFont="1" applyBorder="1" applyAlignment="1">
      <alignment horizontal="right"/>
    </xf>
    <xf numFmtId="38" fontId="7" fillId="0" borderId="4" xfId="1" applyFont="1" applyBorder="1" applyAlignment="1">
      <alignment horizontal="right"/>
    </xf>
    <xf numFmtId="0" fontId="3" fillId="0" borderId="6" xfId="0" applyFont="1" applyBorder="1" applyAlignment="1">
      <alignment horizontal="distributed" justifyLastLine="1"/>
    </xf>
    <xf numFmtId="0" fontId="3" fillId="0" borderId="1" xfId="0" applyFont="1" applyBorder="1" applyAlignment="1">
      <alignment horizontal="left" justifyLastLine="1"/>
    </xf>
    <xf numFmtId="0" fontId="3" fillId="0" borderId="0" xfId="0" applyFont="1" applyAlignment="1">
      <alignment horizontal="right" justifyLastLine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G62"/>
  <sheetViews>
    <sheetView tabSelected="1" zoomScaleNormal="100" workbookViewId="0">
      <selection activeCell="A57" sqref="A57"/>
    </sheetView>
  </sheetViews>
  <sheetFormatPr defaultRowHeight="13.5"/>
  <cols>
    <col min="1" max="1" width="5.125" customWidth="1"/>
    <col min="2" max="2" width="2.875" customWidth="1"/>
    <col min="3" max="3" width="8.75" customWidth="1"/>
    <col min="4" max="4" width="2.375" customWidth="1"/>
    <col min="5" max="5" width="2.625" customWidth="1"/>
    <col min="6" max="6" width="6" customWidth="1"/>
    <col min="7" max="8" width="1.5" customWidth="1"/>
    <col min="9" max="9" width="5.625" customWidth="1"/>
    <col min="10" max="10" width="2" customWidth="1"/>
    <col min="11" max="11" width="1.5" customWidth="1"/>
    <col min="12" max="12" width="5.625" customWidth="1"/>
    <col min="13" max="13" width="2" customWidth="1"/>
    <col min="14" max="14" width="1.5" customWidth="1"/>
    <col min="15" max="15" width="5.625" customWidth="1"/>
    <col min="16" max="16" width="2" customWidth="1"/>
    <col min="17" max="17" width="2.875" customWidth="1"/>
    <col min="18" max="18" width="6" customWidth="1"/>
    <col min="19" max="20" width="1.5" customWidth="1"/>
    <col min="21" max="21" width="5.625" customWidth="1"/>
    <col min="22" max="22" width="2" customWidth="1"/>
    <col min="23" max="23" width="1.5" customWidth="1"/>
    <col min="24" max="24" width="5.625" customWidth="1"/>
    <col min="25" max="25" width="2" customWidth="1"/>
    <col min="26" max="26" width="1.5" customWidth="1"/>
    <col min="27" max="27" width="2.5" customWidth="1"/>
    <col min="28" max="29" width="2" customWidth="1"/>
    <col min="30" max="30" width="3.625" customWidth="1"/>
    <col min="31" max="31" width="5.125" customWidth="1"/>
    <col min="32" max="32" width="1.125" customWidth="1"/>
    <col min="33" max="33" width="2.625" customWidth="1"/>
    <col min="34" max="34" width="6" customWidth="1"/>
    <col min="35" max="36" width="1.5" customWidth="1"/>
    <col min="37" max="37" width="6.875" customWidth="1"/>
    <col min="38" max="38" width="2" customWidth="1"/>
    <col min="39" max="39" width="1.5" customWidth="1"/>
    <col min="40" max="40" width="5.625" customWidth="1"/>
    <col min="41" max="41" width="2" customWidth="1"/>
    <col min="42" max="42" width="1.5" customWidth="1"/>
    <col min="43" max="43" width="5.625" customWidth="1"/>
    <col min="44" max="44" width="2" customWidth="1"/>
    <col min="45" max="45" width="2.875" customWidth="1"/>
    <col min="46" max="46" width="6.5" customWidth="1"/>
    <col min="47" max="48" width="1.5" customWidth="1"/>
    <col min="49" max="49" width="5.625" style="54" customWidth="1"/>
    <col min="50" max="50" width="2" style="54" customWidth="1"/>
    <col min="51" max="51" width="1.5" style="54" customWidth="1"/>
    <col min="52" max="52" width="6.875" style="54" customWidth="1"/>
    <col min="53" max="53" width="2" customWidth="1"/>
    <col min="54" max="54" width="1.5" customWidth="1"/>
    <col min="55" max="55" width="6.625" customWidth="1"/>
    <col min="56" max="56" width="2" customWidth="1"/>
    <col min="57" max="57" width="6.75" customWidth="1"/>
  </cols>
  <sheetData>
    <row r="1" spans="1:59">
      <c r="A1" s="133" t="s">
        <v>4</v>
      </c>
      <c r="B1" s="133"/>
      <c r="C1" s="133"/>
      <c r="D1" s="76"/>
      <c r="AZ1" s="99"/>
      <c r="BA1" s="154" t="s">
        <v>5</v>
      </c>
      <c r="BB1" s="154"/>
      <c r="BC1" s="154"/>
      <c r="BD1" s="154"/>
      <c r="BE1" s="154"/>
      <c r="BF1" s="66"/>
    </row>
    <row r="5" spans="1:59" ht="14.25">
      <c r="O5" s="134" t="s">
        <v>6</v>
      </c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H5" s="134" t="s">
        <v>7</v>
      </c>
      <c r="AI5" s="134"/>
      <c r="AJ5" s="134"/>
      <c r="AK5" s="134"/>
      <c r="AL5" s="134"/>
      <c r="AM5" s="134"/>
      <c r="AN5" s="134"/>
    </row>
    <row r="8" spans="1:59">
      <c r="C8" s="129"/>
      <c r="D8" s="129"/>
      <c r="E8" s="129"/>
      <c r="F8" s="129"/>
      <c r="AX8" s="120"/>
      <c r="AY8" s="120"/>
      <c r="AZ8" s="120"/>
      <c r="BA8" s="120"/>
      <c r="BB8" s="120"/>
      <c r="BC8" s="120"/>
      <c r="BD8" s="120"/>
    </row>
    <row r="9" spans="1:59">
      <c r="B9" s="16"/>
      <c r="C9" s="153" t="s">
        <v>39</v>
      </c>
      <c r="D9" s="153"/>
      <c r="E9" s="153"/>
      <c r="F9" s="153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7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92"/>
      <c r="AX9" s="136" t="s">
        <v>8</v>
      </c>
      <c r="AY9" s="136"/>
      <c r="AZ9" s="136"/>
      <c r="BA9" s="136"/>
      <c r="BB9" s="136"/>
      <c r="BC9" s="136"/>
      <c r="BD9" s="136"/>
    </row>
    <row r="10" spans="1:59" ht="9.4" customHeight="1">
      <c r="C10" s="1"/>
      <c r="D10" s="7"/>
      <c r="E10" s="1"/>
      <c r="F10" s="1"/>
      <c r="G10" s="1"/>
      <c r="H10" s="1"/>
      <c r="I10" s="1"/>
      <c r="J10" s="1"/>
      <c r="K10" s="1"/>
      <c r="L10" s="1"/>
      <c r="M10" s="1"/>
      <c r="N10" s="6"/>
      <c r="O10" s="6"/>
      <c r="P10" s="4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6"/>
      <c r="AG10" s="1"/>
      <c r="AH10" s="1"/>
      <c r="AI10" s="1"/>
      <c r="AJ10" s="1"/>
      <c r="AK10" s="1"/>
      <c r="AL10" s="1"/>
      <c r="AM10" s="1"/>
      <c r="AN10" s="1"/>
      <c r="AO10" s="1"/>
      <c r="AP10" s="6"/>
      <c r="AQ10" s="6"/>
      <c r="AR10" s="4"/>
      <c r="AS10" s="1"/>
      <c r="AT10" s="1"/>
      <c r="AU10" s="1"/>
      <c r="AV10" s="1"/>
      <c r="AW10" s="61"/>
      <c r="AX10" s="61"/>
      <c r="AY10" s="61"/>
      <c r="AZ10" s="61"/>
      <c r="BA10" s="1"/>
      <c r="BB10" s="1"/>
      <c r="BC10" s="1"/>
      <c r="BD10" s="1"/>
      <c r="BE10" s="71"/>
      <c r="BF10" s="71"/>
      <c r="BG10" s="71"/>
    </row>
    <row r="11" spans="1:59" ht="12.6" customHeight="1">
      <c r="C11" s="1"/>
      <c r="D11" s="7"/>
      <c r="E11" s="1"/>
      <c r="F11" s="1"/>
      <c r="G11" s="137" t="s">
        <v>44</v>
      </c>
      <c r="H11" s="137"/>
      <c r="I11" s="137"/>
      <c r="J11" s="137"/>
      <c r="K11" s="137"/>
      <c r="L11" s="137"/>
      <c r="M11" s="137"/>
      <c r="N11" s="9"/>
      <c r="O11" s="9"/>
      <c r="P11" s="7"/>
      <c r="Q11" s="1"/>
      <c r="R11" s="1"/>
      <c r="S11" s="137" t="s">
        <v>41</v>
      </c>
      <c r="T11" s="137"/>
      <c r="U11" s="137"/>
      <c r="V11" s="137"/>
      <c r="W11" s="137"/>
      <c r="X11" s="137"/>
      <c r="Y11" s="137"/>
      <c r="Z11" s="1"/>
      <c r="AA11" s="1"/>
      <c r="AB11" s="1"/>
      <c r="AC11" s="1"/>
      <c r="AG11" s="1"/>
      <c r="AH11" s="1"/>
      <c r="AI11" s="137" t="s">
        <v>42</v>
      </c>
      <c r="AJ11" s="137"/>
      <c r="AK11" s="137"/>
      <c r="AL11" s="137"/>
      <c r="AM11" s="137"/>
      <c r="AN11" s="137"/>
      <c r="AO11" s="137"/>
      <c r="AP11" s="9"/>
      <c r="AQ11" s="9"/>
      <c r="AR11" s="7"/>
      <c r="AS11" s="1"/>
      <c r="AT11" s="1"/>
      <c r="AU11" s="1"/>
      <c r="AV11" s="120" t="s">
        <v>43</v>
      </c>
      <c r="AW11" s="120"/>
      <c r="AX11" s="120"/>
      <c r="AY11" s="120"/>
      <c r="AZ11" s="120"/>
      <c r="BA11" s="120"/>
      <c r="BB11" s="1"/>
      <c r="BC11" s="1"/>
      <c r="BD11" s="1"/>
      <c r="BE11" s="71"/>
      <c r="BF11" s="71"/>
      <c r="BG11" s="71"/>
    </row>
    <row r="12" spans="1:59" ht="9.4" customHeight="1">
      <c r="B12" s="17"/>
      <c r="C12" s="126" t="s">
        <v>9</v>
      </c>
      <c r="D12" s="7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12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9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12"/>
      <c r="AS12" s="3"/>
      <c r="AT12" s="3"/>
      <c r="AU12" s="3"/>
      <c r="AV12" s="3"/>
      <c r="AW12" s="93"/>
      <c r="AX12" s="93"/>
      <c r="AY12" s="93"/>
      <c r="AZ12" s="93"/>
      <c r="BA12" s="3"/>
      <c r="BB12" s="3"/>
      <c r="BC12" s="3"/>
      <c r="BD12" s="3"/>
      <c r="BE12" s="71"/>
      <c r="BF12" s="71"/>
      <c r="BG12" s="71"/>
    </row>
    <row r="13" spans="1:59" ht="9.4" customHeight="1">
      <c r="B13" s="17"/>
      <c r="C13" s="126"/>
      <c r="D13" s="7"/>
      <c r="E13" s="5"/>
      <c r="F13" s="6"/>
      <c r="G13" s="4"/>
      <c r="H13" s="1"/>
      <c r="I13" s="1"/>
      <c r="J13" s="1"/>
      <c r="K13" s="5"/>
      <c r="L13" s="6"/>
      <c r="M13" s="4"/>
      <c r="N13" s="9"/>
      <c r="O13" s="9"/>
      <c r="P13" s="7"/>
      <c r="Q13" s="1"/>
      <c r="R13" s="1"/>
      <c r="S13" s="1"/>
      <c r="T13" s="5"/>
      <c r="U13" s="6"/>
      <c r="V13" s="4"/>
      <c r="W13" s="5"/>
      <c r="X13" s="6"/>
      <c r="Y13" s="4"/>
      <c r="Z13" s="1"/>
      <c r="AA13" s="1"/>
      <c r="AB13" s="1"/>
      <c r="AC13" s="6"/>
      <c r="AG13" s="1"/>
      <c r="AH13" s="1"/>
      <c r="AI13" s="1"/>
      <c r="AJ13" s="5"/>
      <c r="AK13" s="6"/>
      <c r="AL13" s="4"/>
      <c r="AM13" s="1"/>
      <c r="AN13" s="1"/>
      <c r="AO13" s="1"/>
      <c r="AP13" s="5"/>
      <c r="AQ13" s="6"/>
      <c r="AR13" s="4"/>
      <c r="AS13" s="1"/>
      <c r="AT13" s="1"/>
      <c r="AU13" s="1"/>
      <c r="AV13" s="5"/>
      <c r="AW13" s="94"/>
      <c r="AX13" s="100"/>
      <c r="AY13" s="101"/>
      <c r="AZ13" s="94"/>
      <c r="BA13" s="4"/>
      <c r="BB13" s="1"/>
      <c r="BC13" s="1"/>
      <c r="BD13" s="1"/>
      <c r="BE13" s="71"/>
      <c r="BF13" s="71"/>
      <c r="BG13" s="71"/>
    </row>
    <row r="14" spans="1:59" ht="12.6" customHeight="1">
      <c r="C14" s="1"/>
      <c r="D14" s="7"/>
      <c r="E14" s="152" t="s">
        <v>1</v>
      </c>
      <c r="F14" s="121"/>
      <c r="G14" s="122"/>
      <c r="H14" s="1"/>
      <c r="I14" s="2" t="s">
        <v>2</v>
      </c>
      <c r="J14" s="2"/>
      <c r="K14" s="8"/>
      <c r="L14" s="10" t="s">
        <v>3</v>
      </c>
      <c r="M14" s="7"/>
      <c r="N14" s="121" t="s">
        <v>10</v>
      </c>
      <c r="O14" s="121"/>
      <c r="P14" s="122"/>
      <c r="Q14" s="120" t="s">
        <v>1</v>
      </c>
      <c r="R14" s="120"/>
      <c r="S14" s="120"/>
      <c r="T14" s="8"/>
      <c r="U14" s="10" t="s">
        <v>2</v>
      </c>
      <c r="V14" s="7"/>
      <c r="W14" s="8"/>
      <c r="X14" s="10" t="s">
        <v>3</v>
      </c>
      <c r="Y14" s="7"/>
      <c r="Z14" s="65" t="s">
        <v>10</v>
      </c>
      <c r="AA14" s="66"/>
      <c r="AB14" s="66"/>
      <c r="AC14" s="74"/>
      <c r="AG14" s="120" t="s">
        <v>1</v>
      </c>
      <c r="AH14" s="120"/>
      <c r="AI14" s="120"/>
      <c r="AJ14" s="8"/>
      <c r="AK14" s="10" t="s">
        <v>2</v>
      </c>
      <c r="AL14" s="11"/>
      <c r="AM14" s="1"/>
      <c r="AN14" s="2" t="s">
        <v>3</v>
      </c>
      <c r="AO14" s="1"/>
      <c r="AP14" s="152" t="s">
        <v>10</v>
      </c>
      <c r="AQ14" s="121"/>
      <c r="AR14" s="122"/>
      <c r="AS14" s="120" t="s">
        <v>1</v>
      </c>
      <c r="AT14" s="120"/>
      <c r="AU14" s="120"/>
      <c r="AV14" s="8"/>
      <c r="AW14" s="95" t="s">
        <v>2</v>
      </c>
      <c r="AX14" s="56"/>
      <c r="AY14" s="102"/>
      <c r="AZ14" s="95" t="s">
        <v>3</v>
      </c>
      <c r="BA14" s="7"/>
      <c r="BB14" s="120" t="s">
        <v>10</v>
      </c>
      <c r="BC14" s="120"/>
      <c r="BD14" s="120"/>
      <c r="BE14" s="71"/>
      <c r="BF14" s="71"/>
      <c r="BG14" s="71"/>
    </row>
    <row r="15" spans="1:59" ht="9.4" customHeight="1">
      <c r="B15" s="16"/>
      <c r="C15" s="3"/>
      <c r="D15" s="12"/>
      <c r="E15" s="13"/>
      <c r="F15" s="3"/>
      <c r="G15" s="12"/>
      <c r="H15" s="3"/>
      <c r="I15" s="3"/>
      <c r="J15" s="3"/>
      <c r="K15" s="13"/>
      <c r="L15" s="3"/>
      <c r="M15" s="12"/>
      <c r="N15" s="3"/>
      <c r="O15" s="3"/>
      <c r="P15" s="12"/>
      <c r="Q15" s="3"/>
      <c r="R15" s="3"/>
      <c r="S15" s="3"/>
      <c r="T15" s="13"/>
      <c r="U15" s="3"/>
      <c r="V15" s="12"/>
      <c r="W15" s="13"/>
      <c r="X15" s="3"/>
      <c r="Y15" s="12"/>
      <c r="Z15" s="3"/>
      <c r="AA15" s="3"/>
      <c r="AB15" s="3"/>
      <c r="AC15" s="3"/>
      <c r="AG15" s="3"/>
      <c r="AH15" s="3"/>
      <c r="AI15" s="3"/>
      <c r="AJ15" s="13"/>
      <c r="AK15" s="3"/>
      <c r="AL15" s="12"/>
      <c r="AM15" s="3"/>
      <c r="AN15" s="3"/>
      <c r="AO15" s="3"/>
      <c r="AP15" s="13"/>
      <c r="AQ15" s="3"/>
      <c r="AR15" s="12"/>
      <c r="AS15" s="9"/>
      <c r="AT15" s="9"/>
      <c r="AU15" s="3"/>
      <c r="AV15" s="13"/>
      <c r="AW15" s="93"/>
      <c r="AX15" s="103"/>
      <c r="AY15" s="104"/>
      <c r="AZ15" s="93"/>
      <c r="BA15" s="12"/>
      <c r="BB15" s="3"/>
      <c r="BC15" s="3"/>
      <c r="BD15" s="3"/>
      <c r="BE15" s="71"/>
      <c r="BF15" s="71"/>
      <c r="BG15" s="71"/>
    </row>
    <row r="16" spans="1:59">
      <c r="C16" s="18" t="s">
        <v>1</v>
      </c>
      <c r="D16" s="19"/>
      <c r="E16" s="143">
        <f>SUM(H16:L16)</f>
        <v>92262</v>
      </c>
      <c r="F16" s="148"/>
      <c r="G16" s="20"/>
      <c r="H16" s="143">
        <f>SUM(I18:I38)</f>
        <v>46364</v>
      </c>
      <c r="I16" s="143"/>
      <c r="J16" s="75"/>
      <c r="K16" s="143">
        <f>SUM(L18:L38)</f>
        <v>45898</v>
      </c>
      <c r="L16" s="143"/>
      <c r="M16" s="21"/>
      <c r="N16" s="149">
        <v>100</v>
      </c>
      <c r="O16" s="149"/>
      <c r="P16" s="22"/>
      <c r="Q16" s="150">
        <f>SUM(T16:X16)</f>
        <v>93007</v>
      </c>
      <c r="R16" s="144"/>
      <c r="S16" s="23"/>
      <c r="T16" s="144">
        <f>SUM(U18:U38)</f>
        <v>46672</v>
      </c>
      <c r="U16" s="144"/>
      <c r="V16" s="23"/>
      <c r="W16" s="144">
        <f>SUM(X18:X38)</f>
        <v>46335</v>
      </c>
      <c r="X16" s="151"/>
      <c r="Y16" s="24"/>
      <c r="Z16" s="149">
        <v>100</v>
      </c>
      <c r="AA16" s="149"/>
      <c r="AB16" s="149"/>
      <c r="AC16" s="149"/>
      <c r="AD16" s="25"/>
      <c r="AE16" s="25"/>
      <c r="AF16" s="25"/>
      <c r="AG16" s="143">
        <f>SUM(AJ16:AN16)</f>
        <v>93421</v>
      </c>
      <c r="AH16" s="148"/>
      <c r="AI16" s="20"/>
      <c r="AJ16" s="143">
        <f>SUM(AK18:AK38)</f>
        <v>46760</v>
      </c>
      <c r="AK16" s="143"/>
      <c r="AL16" s="77"/>
      <c r="AM16" s="144">
        <f>SUM(AN18:AN38)</f>
        <v>46661</v>
      </c>
      <c r="AN16" s="144"/>
      <c r="AO16" s="26"/>
      <c r="AP16" s="145">
        <v>100</v>
      </c>
      <c r="AQ16" s="145"/>
      <c r="AR16" s="27"/>
      <c r="AS16" s="146">
        <f>SUM(AT18:AT38)</f>
        <v>93781</v>
      </c>
      <c r="AT16" s="147"/>
      <c r="AU16" s="28"/>
      <c r="AV16" s="147">
        <f>SUM(AV18:AW38)</f>
        <v>46910</v>
      </c>
      <c r="AW16" s="147"/>
      <c r="AX16" s="28"/>
      <c r="AY16" s="147">
        <f>SUM(AY18:AZ38)</f>
        <v>46871</v>
      </c>
      <c r="AZ16" s="147"/>
      <c r="BA16" s="29"/>
      <c r="BB16" s="145">
        <v>100</v>
      </c>
      <c r="BC16" s="145"/>
      <c r="BD16" s="68"/>
      <c r="BE16" s="71"/>
      <c r="BF16" s="71"/>
      <c r="BG16" s="71"/>
    </row>
    <row r="17" spans="3:59">
      <c r="C17" s="1"/>
      <c r="D17" s="7"/>
      <c r="E17" s="15"/>
      <c r="F17" s="15"/>
      <c r="G17" s="15"/>
      <c r="H17" s="15"/>
      <c r="I17" s="15"/>
      <c r="J17" s="15"/>
      <c r="K17" s="15"/>
      <c r="L17" s="15"/>
      <c r="M17" s="30"/>
      <c r="N17" s="31"/>
      <c r="O17" s="31"/>
      <c r="P17" s="32"/>
      <c r="Q17" s="15"/>
      <c r="R17" s="15"/>
      <c r="S17" s="15"/>
      <c r="T17" s="15"/>
      <c r="U17" s="15"/>
      <c r="V17" s="15"/>
      <c r="W17" s="15"/>
      <c r="X17" s="15"/>
      <c r="Y17" s="33"/>
      <c r="Z17" s="33"/>
      <c r="AA17" s="33"/>
      <c r="AB17" s="1"/>
      <c r="AC17" s="1"/>
      <c r="AG17" s="15"/>
      <c r="AH17" s="15"/>
      <c r="AI17" s="15"/>
      <c r="AJ17" s="15"/>
      <c r="AK17" s="15"/>
      <c r="AL17" s="15"/>
      <c r="AM17" s="15"/>
      <c r="AN17" s="15"/>
      <c r="AO17" s="34"/>
      <c r="AP17" s="35"/>
      <c r="AQ17" s="35"/>
      <c r="AR17" s="36"/>
      <c r="AS17" s="15"/>
      <c r="AT17" s="15"/>
      <c r="AU17" s="37"/>
      <c r="AV17" s="37"/>
      <c r="AW17" s="37"/>
      <c r="AX17" s="37"/>
      <c r="AY17" s="37"/>
      <c r="AZ17" s="37"/>
      <c r="BA17" s="38"/>
      <c r="BB17" s="38"/>
      <c r="BC17" s="38"/>
      <c r="BD17" s="1"/>
      <c r="BE17" s="71"/>
      <c r="BF17" s="71"/>
      <c r="BG17" s="71"/>
    </row>
    <row r="18" spans="3:59" ht="15.75" customHeight="1">
      <c r="C18" s="73" t="s">
        <v>11</v>
      </c>
      <c r="D18" s="7"/>
      <c r="E18" s="15"/>
      <c r="F18" s="15">
        <f t="shared" ref="F18:F38" si="0">SUM(I18:L18)</f>
        <v>4097</v>
      </c>
      <c r="G18" s="15"/>
      <c r="H18" s="15"/>
      <c r="I18" s="89">
        <v>2168</v>
      </c>
      <c r="J18" s="87"/>
      <c r="K18" s="89"/>
      <c r="L18" s="89">
        <v>1929</v>
      </c>
      <c r="M18" s="30"/>
      <c r="N18" s="31"/>
      <c r="O18" s="31">
        <f t="shared" ref="O18:O24" si="1">+ROUND(F18/E$16*100,1)</f>
        <v>4.4000000000000004</v>
      </c>
      <c r="P18" s="32"/>
      <c r="Q18" s="15"/>
      <c r="R18" s="15">
        <f t="shared" ref="R18:R38" si="2">SUM(U18:X18)</f>
        <v>3911</v>
      </c>
      <c r="S18" s="15"/>
      <c r="T18" s="15"/>
      <c r="U18" s="89">
        <v>2021</v>
      </c>
      <c r="V18" s="87"/>
      <c r="W18" s="89"/>
      <c r="X18" s="89">
        <v>1890</v>
      </c>
      <c r="Y18" s="33"/>
      <c r="Z18" s="33"/>
      <c r="AA18" s="140">
        <f>+ROUND(R18/Q$16*100,1)</f>
        <v>4.2</v>
      </c>
      <c r="AB18" s="140"/>
      <c r="AC18" s="140"/>
      <c r="AG18" s="15"/>
      <c r="AH18" s="15">
        <f>SUM(AK18:AN18)</f>
        <v>3818</v>
      </c>
      <c r="AI18" s="15"/>
      <c r="AJ18" s="15"/>
      <c r="AK18" s="89">
        <v>1911</v>
      </c>
      <c r="AL18" s="87"/>
      <c r="AM18" s="89"/>
      <c r="AN18" s="89">
        <v>1907</v>
      </c>
      <c r="AO18" s="89"/>
      <c r="AP18" s="35"/>
      <c r="AQ18" s="64">
        <f t="shared" ref="AQ18:AQ24" si="3">+ROUND(AH18/AG$16*100,1)</f>
        <v>4.0999999999999996</v>
      </c>
      <c r="AR18" s="36"/>
      <c r="AS18" s="15"/>
      <c r="AT18" s="15">
        <f>SUM(AV18:AZ18)</f>
        <v>3699</v>
      </c>
      <c r="AU18" s="37"/>
      <c r="AV18" s="89"/>
      <c r="AW18" s="89">
        <v>1845</v>
      </c>
      <c r="AX18" s="87"/>
      <c r="AY18" s="89"/>
      <c r="AZ18" s="89">
        <v>1854</v>
      </c>
      <c r="BA18" s="38"/>
      <c r="BB18" s="38"/>
      <c r="BC18" s="64">
        <f t="shared" ref="BC18:BC24" si="4">+ROUND(AT18/AS$16*100,1)</f>
        <v>3.9</v>
      </c>
      <c r="BD18" s="1"/>
      <c r="BE18" s="71"/>
      <c r="BF18" s="71"/>
      <c r="BG18" s="71"/>
    </row>
    <row r="19" spans="3:59" ht="15.75" customHeight="1">
      <c r="C19" s="73" t="s">
        <v>12</v>
      </c>
      <c r="D19" s="7"/>
      <c r="E19" s="15"/>
      <c r="F19" s="15">
        <f t="shared" si="0"/>
        <v>4503</v>
      </c>
      <c r="G19" s="15"/>
      <c r="H19" s="15"/>
      <c r="I19" s="89">
        <v>2318</v>
      </c>
      <c r="J19" s="87"/>
      <c r="K19" s="89"/>
      <c r="L19" s="89">
        <v>2185</v>
      </c>
      <c r="M19" s="30"/>
      <c r="N19" s="31"/>
      <c r="O19" s="31">
        <f t="shared" si="1"/>
        <v>4.9000000000000004</v>
      </c>
      <c r="P19" s="32"/>
      <c r="Q19" s="15"/>
      <c r="R19" s="15">
        <f t="shared" si="2"/>
        <v>4627</v>
      </c>
      <c r="S19" s="15"/>
      <c r="T19" s="15"/>
      <c r="U19" s="89">
        <v>2399</v>
      </c>
      <c r="V19" s="87"/>
      <c r="W19" s="89"/>
      <c r="X19" s="89">
        <v>2228</v>
      </c>
      <c r="Y19" s="33"/>
      <c r="Z19" s="33"/>
      <c r="AA19" s="140">
        <f t="shared" ref="AA19:AA24" si="5">+ROUND(R19/Q$16*100,1)</f>
        <v>5</v>
      </c>
      <c r="AB19" s="140"/>
      <c r="AC19" s="140"/>
      <c r="AG19" s="15"/>
      <c r="AH19" s="15">
        <f>SUM(AK19:AN19)</f>
        <v>4690</v>
      </c>
      <c r="AI19" s="15"/>
      <c r="AJ19" s="15"/>
      <c r="AK19" s="89">
        <v>2416</v>
      </c>
      <c r="AL19" s="87"/>
      <c r="AM19" s="89"/>
      <c r="AN19" s="89">
        <v>2274</v>
      </c>
      <c r="AO19" s="89"/>
      <c r="AP19" s="35"/>
      <c r="AQ19" s="64">
        <f t="shared" si="3"/>
        <v>5</v>
      </c>
      <c r="AR19" s="36"/>
      <c r="AS19" s="15"/>
      <c r="AT19" s="15">
        <f t="shared" ref="AT19:AT38" si="6">SUM(AV19:AZ19)</f>
        <v>4614</v>
      </c>
      <c r="AU19" s="37"/>
      <c r="AV19" s="89"/>
      <c r="AW19" s="89">
        <v>2395</v>
      </c>
      <c r="AX19" s="87"/>
      <c r="AY19" s="89"/>
      <c r="AZ19" s="89">
        <v>2219</v>
      </c>
      <c r="BA19" s="38"/>
      <c r="BB19" s="38"/>
      <c r="BC19" s="64">
        <f t="shared" si="4"/>
        <v>4.9000000000000004</v>
      </c>
      <c r="BD19" s="1"/>
      <c r="BE19" s="71"/>
      <c r="BF19" s="71"/>
      <c r="BG19" s="71"/>
    </row>
    <row r="20" spans="3:59" ht="15.75" customHeight="1">
      <c r="C20" s="73" t="s">
        <v>13</v>
      </c>
      <c r="D20" s="7"/>
      <c r="E20" s="15"/>
      <c r="F20" s="15">
        <f t="shared" si="0"/>
        <v>4734</v>
      </c>
      <c r="G20" s="15"/>
      <c r="H20" s="15"/>
      <c r="I20" s="89">
        <v>2422</v>
      </c>
      <c r="J20" s="87"/>
      <c r="K20" s="89"/>
      <c r="L20" s="89">
        <v>2312</v>
      </c>
      <c r="M20" s="30"/>
      <c r="N20" s="31"/>
      <c r="O20" s="31">
        <f t="shared" si="1"/>
        <v>5.0999999999999996</v>
      </c>
      <c r="P20" s="32"/>
      <c r="Q20" s="15"/>
      <c r="R20" s="15">
        <f t="shared" si="2"/>
        <v>4675</v>
      </c>
      <c r="S20" s="15"/>
      <c r="T20" s="15"/>
      <c r="U20" s="89">
        <v>2402</v>
      </c>
      <c r="V20" s="87"/>
      <c r="W20" s="89"/>
      <c r="X20" s="89">
        <v>2273</v>
      </c>
      <c r="Y20" s="33"/>
      <c r="Z20" s="33"/>
      <c r="AA20" s="140">
        <f t="shared" si="5"/>
        <v>5</v>
      </c>
      <c r="AB20" s="140"/>
      <c r="AC20" s="140"/>
      <c r="AG20" s="15"/>
      <c r="AH20" s="15">
        <f t="shared" ref="AH20:AH38" si="7">SUM(AK20:AN20)</f>
        <v>4609</v>
      </c>
      <c r="AI20" s="15"/>
      <c r="AJ20" s="15"/>
      <c r="AK20" s="89">
        <v>2409</v>
      </c>
      <c r="AL20" s="87"/>
      <c r="AM20" s="89"/>
      <c r="AN20" s="89">
        <v>2200</v>
      </c>
      <c r="AO20" s="89"/>
      <c r="AP20" s="35"/>
      <c r="AQ20" s="64">
        <f t="shared" si="3"/>
        <v>4.9000000000000004</v>
      </c>
      <c r="AR20" s="36"/>
      <c r="AS20" s="15"/>
      <c r="AT20" s="15">
        <f t="shared" si="6"/>
        <v>4627</v>
      </c>
      <c r="AU20" s="37"/>
      <c r="AV20" s="89"/>
      <c r="AW20" s="89">
        <v>2389</v>
      </c>
      <c r="AX20" s="87"/>
      <c r="AY20" s="89"/>
      <c r="AZ20" s="89">
        <v>2238</v>
      </c>
      <c r="BA20" s="38"/>
      <c r="BB20" s="38"/>
      <c r="BC20" s="64">
        <f t="shared" si="4"/>
        <v>4.9000000000000004</v>
      </c>
      <c r="BD20" s="1"/>
      <c r="BE20" s="71"/>
      <c r="BF20" s="71"/>
      <c r="BG20" s="71"/>
    </row>
    <row r="21" spans="3:59" s="54" customFormat="1" ht="15.75" customHeight="1">
      <c r="C21" s="55" t="s">
        <v>14</v>
      </c>
      <c r="D21" s="56"/>
      <c r="E21" s="57"/>
      <c r="F21" s="57">
        <f t="shared" si="0"/>
        <v>4717</v>
      </c>
      <c r="G21" s="57"/>
      <c r="H21" s="57"/>
      <c r="I21" s="89">
        <v>2380</v>
      </c>
      <c r="J21" s="87"/>
      <c r="K21" s="89"/>
      <c r="L21" s="89">
        <v>2337</v>
      </c>
      <c r="M21" s="58"/>
      <c r="N21" s="53"/>
      <c r="O21" s="53">
        <f t="shared" si="1"/>
        <v>5.0999999999999996</v>
      </c>
      <c r="P21" s="59"/>
      <c r="Q21" s="57"/>
      <c r="R21" s="57">
        <f t="shared" si="2"/>
        <v>4771</v>
      </c>
      <c r="S21" s="57"/>
      <c r="T21" s="57"/>
      <c r="U21" s="89">
        <v>2420</v>
      </c>
      <c r="V21" s="87"/>
      <c r="W21" s="89"/>
      <c r="X21" s="89">
        <v>2351</v>
      </c>
      <c r="Y21" s="60"/>
      <c r="Z21" s="60"/>
      <c r="AA21" s="141">
        <f t="shared" si="5"/>
        <v>5.0999999999999996</v>
      </c>
      <c r="AB21" s="141"/>
      <c r="AC21" s="141"/>
      <c r="AG21" s="57"/>
      <c r="AH21" s="57">
        <f t="shared" si="7"/>
        <v>4815</v>
      </c>
      <c r="AI21" s="57"/>
      <c r="AJ21" s="57"/>
      <c r="AK21" s="89">
        <v>2426</v>
      </c>
      <c r="AL21" s="87"/>
      <c r="AM21" s="89"/>
      <c r="AN21" s="89">
        <v>2389</v>
      </c>
      <c r="AO21" s="89"/>
      <c r="AP21" s="38"/>
      <c r="AQ21" s="63">
        <f t="shared" si="3"/>
        <v>5.2</v>
      </c>
      <c r="AR21" s="62"/>
      <c r="AS21" s="57"/>
      <c r="AT21" s="57">
        <f t="shared" si="6"/>
        <v>4814</v>
      </c>
      <c r="AU21" s="37"/>
      <c r="AV21" s="89"/>
      <c r="AW21" s="89">
        <v>2419</v>
      </c>
      <c r="AX21" s="87"/>
      <c r="AY21" s="89"/>
      <c r="AZ21" s="89">
        <v>2395</v>
      </c>
      <c r="BA21" s="38"/>
      <c r="BB21" s="38"/>
      <c r="BC21" s="63">
        <f t="shared" si="4"/>
        <v>5.0999999999999996</v>
      </c>
      <c r="BD21" s="61"/>
      <c r="BE21" s="79"/>
      <c r="BF21" s="79"/>
      <c r="BG21" s="79"/>
    </row>
    <row r="22" spans="3:59" s="54" customFormat="1" ht="15.75" customHeight="1">
      <c r="C22" s="55" t="s">
        <v>15</v>
      </c>
      <c r="D22" s="56"/>
      <c r="E22" s="57"/>
      <c r="F22" s="57">
        <f t="shared" si="0"/>
        <v>4997</v>
      </c>
      <c r="G22" s="57"/>
      <c r="H22" s="57"/>
      <c r="I22" s="89">
        <v>2573</v>
      </c>
      <c r="J22" s="87"/>
      <c r="K22" s="89"/>
      <c r="L22" s="89">
        <v>2424</v>
      </c>
      <c r="M22" s="58"/>
      <c r="N22" s="53"/>
      <c r="O22" s="53">
        <f t="shared" si="1"/>
        <v>5.4</v>
      </c>
      <c r="P22" s="59"/>
      <c r="Q22" s="57"/>
      <c r="R22" s="57">
        <f t="shared" si="2"/>
        <v>5096</v>
      </c>
      <c r="S22" s="57"/>
      <c r="T22" s="57"/>
      <c r="U22" s="89">
        <v>2571</v>
      </c>
      <c r="V22" s="87"/>
      <c r="W22" s="89"/>
      <c r="X22" s="89">
        <v>2525</v>
      </c>
      <c r="Y22" s="60"/>
      <c r="Z22" s="60"/>
      <c r="AA22" s="140">
        <f t="shared" si="5"/>
        <v>5.5</v>
      </c>
      <c r="AB22" s="140"/>
      <c r="AC22" s="140"/>
      <c r="AG22" s="57"/>
      <c r="AH22" s="57">
        <f t="shared" si="7"/>
        <v>5055</v>
      </c>
      <c r="AI22" s="57"/>
      <c r="AJ22" s="57"/>
      <c r="AK22" s="89">
        <v>2563</v>
      </c>
      <c r="AL22" s="87"/>
      <c r="AM22" s="89"/>
      <c r="AN22" s="89">
        <v>2492</v>
      </c>
      <c r="AO22" s="89"/>
      <c r="AP22" s="38"/>
      <c r="AQ22" s="63">
        <f t="shared" si="3"/>
        <v>5.4</v>
      </c>
      <c r="AR22" s="62"/>
      <c r="AS22" s="57"/>
      <c r="AT22" s="15">
        <f t="shared" si="6"/>
        <v>5146</v>
      </c>
      <c r="AU22" s="37"/>
      <c r="AV22" s="89"/>
      <c r="AW22" s="89">
        <v>2599</v>
      </c>
      <c r="AX22" s="87"/>
      <c r="AY22" s="89"/>
      <c r="AZ22" s="89">
        <v>2547</v>
      </c>
      <c r="BA22" s="38"/>
      <c r="BB22" s="38"/>
      <c r="BC22" s="63">
        <f t="shared" si="4"/>
        <v>5.5</v>
      </c>
      <c r="BD22" s="61"/>
      <c r="BE22" s="79"/>
      <c r="BF22" s="79"/>
      <c r="BG22" s="79"/>
    </row>
    <row r="23" spans="3:59" s="54" customFormat="1" ht="15.75" customHeight="1">
      <c r="C23" s="55" t="s">
        <v>16</v>
      </c>
      <c r="D23" s="56"/>
      <c r="E23" s="57"/>
      <c r="F23" s="57">
        <f t="shared" si="0"/>
        <v>4641</v>
      </c>
      <c r="G23" s="57"/>
      <c r="H23" s="57"/>
      <c r="I23" s="89">
        <v>2401</v>
      </c>
      <c r="J23" s="87"/>
      <c r="K23" s="89"/>
      <c r="L23" s="89">
        <v>2240</v>
      </c>
      <c r="M23" s="58"/>
      <c r="N23" s="53"/>
      <c r="O23" s="53">
        <f t="shared" si="1"/>
        <v>5</v>
      </c>
      <c r="P23" s="59"/>
      <c r="Q23" s="57"/>
      <c r="R23" s="57">
        <f t="shared" si="2"/>
        <v>4646</v>
      </c>
      <c r="S23" s="57"/>
      <c r="T23" s="57"/>
      <c r="U23" s="89">
        <v>2404</v>
      </c>
      <c r="V23" s="87"/>
      <c r="W23" s="89"/>
      <c r="X23" s="89">
        <v>2242</v>
      </c>
      <c r="Y23" s="60"/>
      <c r="Z23" s="60"/>
      <c r="AA23" s="140">
        <f t="shared" si="5"/>
        <v>5</v>
      </c>
      <c r="AB23" s="140"/>
      <c r="AC23" s="140"/>
      <c r="AG23" s="57"/>
      <c r="AH23" s="57">
        <f t="shared" si="7"/>
        <v>4709</v>
      </c>
      <c r="AI23" s="57"/>
      <c r="AJ23" s="57"/>
      <c r="AK23" s="89">
        <v>2396</v>
      </c>
      <c r="AL23" s="87"/>
      <c r="AM23" s="89"/>
      <c r="AN23" s="89">
        <v>2313</v>
      </c>
      <c r="AO23" s="89"/>
      <c r="AP23" s="38"/>
      <c r="AQ23" s="63">
        <f t="shared" si="3"/>
        <v>5</v>
      </c>
      <c r="AR23" s="62"/>
      <c r="AS23" s="57"/>
      <c r="AT23" s="15">
        <f t="shared" si="6"/>
        <v>4790</v>
      </c>
      <c r="AU23" s="37"/>
      <c r="AV23" s="89"/>
      <c r="AW23" s="89">
        <v>2472</v>
      </c>
      <c r="AX23" s="87"/>
      <c r="AY23" s="89"/>
      <c r="AZ23" s="89">
        <v>2318</v>
      </c>
      <c r="BA23" s="38"/>
      <c r="BB23" s="38"/>
      <c r="BC23" s="63">
        <f t="shared" si="4"/>
        <v>5.0999999999999996</v>
      </c>
      <c r="BD23" s="61"/>
      <c r="BE23" s="79"/>
      <c r="BF23" s="79"/>
      <c r="BG23" s="79"/>
    </row>
    <row r="24" spans="3:59" s="54" customFormat="1" ht="15.75" customHeight="1">
      <c r="C24" s="55" t="s">
        <v>17</v>
      </c>
      <c r="D24" s="56"/>
      <c r="E24" s="57"/>
      <c r="F24" s="57">
        <f t="shared" si="0"/>
        <v>5153</v>
      </c>
      <c r="G24" s="57"/>
      <c r="H24" s="57"/>
      <c r="I24" s="89">
        <v>2619</v>
      </c>
      <c r="J24" s="87"/>
      <c r="K24" s="89"/>
      <c r="L24" s="89">
        <v>2534</v>
      </c>
      <c r="M24" s="58"/>
      <c r="N24" s="53"/>
      <c r="O24" s="53">
        <f t="shared" si="1"/>
        <v>5.6</v>
      </c>
      <c r="P24" s="59"/>
      <c r="Q24" s="57"/>
      <c r="R24" s="57">
        <f t="shared" si="2"/>
        <v>5081</v>
      </c>
      <c r="S24" s="57"/>
      <c r="T24" s="57"/>
      <c r="U24" s="89">
        <v>2588</v>
      </c>
      <c r="V24" s="87"/>
      <c r="W24" s="89"/>
      <c r="X24" s="89">
        <v>2493</v>
      </c>
      <c r="Y24" s="60"/>
      <c r="Z24" s="60"/>
      <c r="AA24" s="140">
        <f t="shared" si="5"/>
        <v>5.5</v>
      </c>
      <c r="AB24" s="140"/>
      <c r="AC24" s="140"/>
      <c r="AG24" s="57"/>
      <c r="AH24" s="57">
        <f t="shared" si="7"/>
        <v>4959</v>
      </c>
      <c r="AI24" s="57"/>
      <c r="AJ24" s="57"/>
      <c r="AK24" s="89">
        <v>2536</v>
      </c>
      <c r="AL24" s="87"/>
      <c r="AM24" s="89"/>
      <c r="AN24" s="89">
        <v>2423</v>
      </c>
      <c r="AO24" s="89"/>
      <c r="AP24" s="38"/>
      <c r="AQ24" s="63">
        <f t="shared" si="3"/>
        <v>5.3</v>
      </c>
      <c r="AR24" s="62"/>
      <c r="AS24" s="57"/>
      <c r="AT24" s="15">
        <f t="shared" si="6"/>
        <v>4895</v>
      </c>
      <c r="AU24" s="37"/>
      <c r="AV24" s="89"/>
      <c r="AW24" s="89">
        <v>2488</v>
      </c>
      <c r="AX24" s="87"/>
      <c r="AY24" s="89"/>
      <c r="AZ24" s="89">
        <v>2407</v>
      </c>
      <c r="BA24" s="38"/>
      <c r="BB24" s="38"/>
      <c r="BC24" s="63">
        <f t="shared" si="4"/>
        <v>5.2</v>
      </c>
      <c r="BD24" s="61"/>
      <c r="BE24" s="79"/>
      <c r="BF24" s="79"/>
      <c r="BG24" s="79"/>
    </row>
    <row r="25" spans="3:59" s="54" customFormat="1" ht="15.75" customHeight="1">
      <c r="C25" s="55" t="s">
        <v>18</v>
      </c>
      <c r="D25" s="56"/>
      <c r="E25" s="57"/>
      <c r="F25" s="57">
        <f t="shared" si="0"/>
        <v>5871</v>
      </c>
      <c r="G25" s="57"/>
      <c r="H25" s="57"/>
      <c r="I25" s="89">
        <v>2945</v>
      </c>
      <c r="J25" s="87"/>
      <c r="K25" s="89"/>
      <c r="L25" s="89">
        <v>2926</v>
      </c>
      <c r="M25" s="58"/>
      <c r="N25" s="53"/>
      <c r="O25" s="53">
        <f>+ROUND(F25/E$16*100,1)</f>
        <v>6.4</v>
      </c>
      <c r="P25" s="59"/>
      <c r="Q25" s="57"/>
      <c r="R25" s="57">
        <f t="shared" si="2"/>
        <v>6010</v>
      </c>
      <c r="S25" s="57"/>
      <c r="T25" s="57"/>
      <c r="U25" s="89">
        <v>3037</v>
      </c>
      <c r="V25" s="87"/>
      <c r="W25" s="89"/>
      <c r="X25" s="89">
        <v>2973</v>
      </c>
      <c r="Y25" s="60"/>
      <c r="Z25" s="60"/>
      <c r="AA25" s="140">
        <f>+ROUND(R25/Q$16*100,1)</f>
        <v>6.5</v>
      </c>
      <c r="AB25" s="140"/>
      <c r="AC25" s="140"/>
      <c r="AG25" s="57"/>
      <c r="AH25" s="57">
        <f t="shared" si="7"/>
        <v>5979</v>
      </c>
      <c r="AI25" s="57"/>
      <c r="AJ25" s="57"/>
      <c r="AK25" s="89">
        <v>3024</v>
      </c>
      <c r="AL25" s="87"/>
      <c r="AM25" s="89"/>
      <c r="AN25" s="89">
        <v>2955</v>
      </c>
      <c r="AO25" s="89"/>
      <c r="AP25" s="38"/>
      <c r="AQ25" s="63">
        <f>+ROUND(AH25/AG$16*100,1)</f>
        <v>6.4</v>
      </c>
      <c r="AR25" s="62"/>
      <c r="AS25" s="57"/>
      <c r="AT25" s="15">
        <f t="shared" si="6"/>
        <v>5815</v>
      </c>
      <c r="AU25" s="37"/>
      <c r="AV25" s="89"/>
      <c r="AW25" s="89">
        <v>2968</v>
      </c>
      <c r="AX25" s="87"/>
      <c r="AY25" s="89"/>
      <c r="AZ25" s="89">
        <v>2847</v>
      </c>
      <c r="BA25" s="38"/>
      <c r="BB25" s="38"/>
      <c r="BC25" s="63">
        <f>+ROUND(AT25/AS$16*100,1)</f>
        <v>6.2</v>
      </c>
      <c r="BD25" s="61"/>
      <c r="BE25" s="79"/>
      <c r="BF25" s="79"/>
      <c r="BG25" s="79"/>
    </row>
    <row r="26" spans="3:59" s="54" customFormat="1" ht="15.75" customHeight="1">
      <c r="C26" s="55" t="s">
        <v>19</v>
      </c>
      <c r="D26" s="56"/>
      <c r="E26" s="57"/>
      <c r="F26" s="57">
        <f t="shared" si="0"/>
        <v>6858</v>
      </c>
      <c r="G26" s="57"/>
      <c r="H26" s="57"/>
      <c r="I26" s="89">
        <v>3491</v>
      </c>
      <c r="J26" s="87"/>
      <c r="K26" s="89"/>
      <c r="L26" s="89">
        <v>3367</v>
      </c>
      <c r="M26" s="58"/>
      <c r="N26" s="53"/>
      <c r="O26" s="53">
        <f>+ROUND(F26/E$16*100,1)</f>
        <v>7.4</v>
      </c>
      <c r="P26" s="59"/>
      <c r="Q26" s="57"/>
      <c r="R26" s="57">
        <f t="shared" si="2"/>
        <v>6663</v>
      </c>
      <c r="S26" s="57"/>
      <c r="T26" s="57"/>
      <c r="U26" s="89">
        <v>3401</v>
      </c>
      <c r="V26" s="87"/>
      <c r="W26" s="89"/>
      <c r="X26" s="89">
        <v>3262</v>
      </c>
      <c r="Y26" s="60"/>
      <c r="Z26" s="60"/>
      <c r="AA26" s="140">
        <f>+ROUND(R26/Q$16*100,1)</f>
        <v>7.2</v>
      </c>
      <c r="AB26" s="140"/>
      <c r="AC26" s="140"/>
      <c r="AG26" s="57"/>
      <c r="AH26" s="57">
        <f t="shared" si="7"/>
        <v>6504</v>
      </c>
      <c r="AI26" s="57"/>
      <c r="AJ26" s="57"/>
      <c r="AK26" s="89">
        <v>3309</v>
      </c>
      <c r="AL26" s="87"/>
      <c r="AM26" s="89"/>
      <c r="AN26" s="89">
        <v>3195</v>
      </c>
      <c r="AO26" s="89"/>
      <c r="AP26" s="38"/>
      <c r="AQ26" s="63">
        <f t="shared" ref="AQ26:AQ38" si="8">+ROUND(AH26/AG$16*100,1)</f>
        <v>7</v>
      </c>
      <c r="AR26" s="62"/>
      <c r="AS26" s="57"/>
      <c r="AT26" s="15">
        <f t="shared" si="6"/>
        <v>6424</v>
      </c>
      <c r="AU26" s="37"/>
      <c r="AV26" s="89"/>
      <c r="AW26" s="89">
        <v>3199</v>
      </c>
      <c r="AX26" s="87"/>
      <c r="AY26" s="89"/>
      <c r="AZ26" s="89">
        <v>3225</v>
      </c>
      <c r="BA26" s="38"/>
      <c r="BB26" s="38"/>
      <c r="BC26" s="63">
        <f t="shared" ref="BC26:BC38" si="9">+ROUND(AT26/AS$16*100,1)</f>
        <v>6.9</v>
      </c>
      <c r="BD26" s="61"/>
      <c r="BE26" s="79"/>
      <c r="BF26" s="79"/>
      <c r="BG26" s="79"/>
    </row>
    <row r="27" spans="3:59" s="54" customFormat="1" ht="15.75" customHeight="1">
      <c r="C27" s="55" t="s">
        <v>20</v>
      </c>
      <c r="D27" s="56"/>
      <c r="E27" s="57"/>
      <c r="F27" s="57">
        <f t="shared" si="0"/>
        <v>8308</v>
      </c>
      <c r="G27" s="57"/>
      <c r="H27" s="57"/>
      <c r="I27" s="89">
        <v>4231</v>
      </c>
      <c r="J27" s="87"/>
      <c r="K27" s="89"/>
      <c r="L27" s="89">
        <v>4077</v>
      </c>
      <c r="M27" s="58"/>
      <c r="N27" s="53"/>
      <c r="O27" s="53">
        <f>+ROUND(F27/E$16*100,1)</f>
        <v>9</v>
      </c>
      <c r="P27" s="59"/>
      <c r="Q27" s="57"/>
      <c r="R27" s="57">
        <f t="shared" si="2"/>
        <v>8034</v>
      </c>
      <c r="S27" s="57"/>
      <c r="T27" s="57"/>
      <c r="U27" s="89">
        <v>4083</v>
      </c>
      <c r="V27" s="87"/>
      <c r="W27" s="89"/>
      <c r="X27" s="89">
        <v>3951</v>
      </c>
      <c r="Y27" s="60"/>
      <c r="Z27" s="60"/>
      <c r="AA27" s="140">
        <f>+ROUND(R27/Q$16*100,1)</f>
        <v>8.6</v>
      </c>
      <c r="AB27" s="140"/>
      <c r="AC27" s="140"/>
      <c r="AG27" s="57"/>
      <c r="AH27" s="57">
        <f t="shared" si="7"/>
        <v>7750</v>
      </c>
      <c r="AI27" s="57"/>
      <c r="AJ27" s="57"/>
      <c r="AK27" s="89">
        <v>3994</v>
      </c>
      <c r="AL27" s="87"/>
      <c r="AM27" s="89"/>
      <c r="AN27" s="89">
        <v>3756</v>
      </c>
      <c r="AO27" s="89"/>
      <c r="AP27" s="38"/>
      <c r="AQ27" s="63">
        <f t="shared" si="8"/>
        <v>8.3000000000000007</v>
      </c>
      <c r="AR27" s="62"/>
      <c r="AS27" s="57"/>
      <c r="AT27" s="15">
        <f t="shared" si="6"/>
        <v>7484</v>
      </c>
      <c r="AU27" s="37"/>
      <c r="AV27" s="89"/>
      <c r="AW27" s="89">
        <v>3894</v>
      </c>
      <c r="AX27" s="87"/>
      <c r="AY27" s="89"/>
      <c r="AZ27" s="89">
        <v>3590</v>
      </c>
      <c r="BA27" s="38"/>
      <c r="BB27" s="38"/>
      <c r="BC27" s="63">
        <f t="shared" si="9"/>
        <v>8</v>
      </c>
      <c r="BD27" s="61"/>
      <c r="BE27" s="79"/>
      <c r="BF27" s="79"/>
      <c r="BG27" s="79"/>
    </row>
    <row r="28" spans="3:59" s="54" customFormat="1" ht="15.75" customHeight="1">
      <c r="C28" s="55" t="s">
        <v>21</v>
      </c>
      <c r="D28" s="56"/>
      <c r="E28" s="57"/>
      <c r="F28" s="57">
        <f t="shared" si="0"/>
        <v>7752</v>
      </c>
      <c r="G28" s="57"/>
      <c r="H28" s="57"/>
      <c r="I28" s="89">
        <v>4170</v>
      </c>
      <c r="J28" s="87"/>
      <c r="K28" s="89"/>
      <c r="L28" s="89">
        <v>3582</v>
      </c>
      <c r="M28" s="58"/>
      <c r="N28" s="53"/>
      <c r="O28" s="53">
        <f>+ROUNDDOWN(F28/E$16*100,1)</f>
        <v>8.4</v>
      </c>
      <c r="P28" s="59"/>
      <c r="Q28" s="57"/>
      <c r="R28" s="57">
        <f t="shared" si="2"/>
        <v>8323</v>
      </c>
      <c r="S28" s="57"/>
      <c r="T28" s="57"/>
      <c r="U28" s="89">
        <v>4383</v>
      </c>
      <c r="V28" s="87"/>
      <c r="W28" s="89"/>
      <c r="X28" s="89">
        <v>3940</v>
      </c>
      <c r="Y28" s="60"/>
      <c r="Z28" s="60"/>
      <c r="AA28" s="140">
        <f>+ROUNDDOWN(R28/Q$16*100,1)</f>
        <v>8.9</v>
      </c>
      <c r="AB28" s="140"/>
      <c r="AC28" s="140"/>
      <c r="AG28" s="57"/>
      <c r="AH28" s="57">
        <f t="shared" si="7"/>
        <v>8305</v>
      </c>
      <c r="AI28" s="57"/>
      <c r="AJ28" s="57"/>
      <c r="AK28" s="89">
        <v>4301</v>
      </c>
      <c r="AL28" s="87"/>
      <c r="AM28" s="89"/>
      <c r="AN28" s="89">
        <v>4004</v>
      </c>
      <c r="AO28" s="89"/>
      <c r="AP28" s="38"/>
      <c r="AQ28" s="63">
        <f>+ROUND(AH28/AG$16*100,1)</f>
        <v>8.9</v>
      </c>
      <c r="AR28" s="62"/>
      <c r="AS28" s="57"/>
      <c r="AT28" s="15">
        <f t="shared" si="6"/>
        <v>8390</v>
      </c>
      <c r="AU28" s="37"/>
      <c r="AV28" s="89"/>
      <c r="AW28" s="89">
        <v>4303</v>
      </c>
      <c r="AX28" s="87"/>
      <c r="AY28" s="89"/>
      <c r="AZ28" s="89">
        <v>4087</v>
      </c>
      <c r="BA28" s="38"/>
      <c r="BB28" s="38"/>
      <c r="BC28" s="63">
        <f t="shared" si="9"/>
        <v>8.9</v>
      </c>
      <c r="BD28" s="61"/>
      <c r="BE28" s="79"/>
      <c r="BF28" s="79"/>
      <c r="BG28" s="79"/>
    </row>
    <row r="29" spans="3:59" s="54" customFormat="1" ht="15.75" customHeight="1">
      <c r="C29" s="55" t="s">
        <v>22</v>
      </c>
      <c r="D29" s="56"/>
      <c r="E29" s="57"/>
      <c r="F29" s="57">
        <f t="shared" si="0"/>
        <v>6150</v>
      </c>
      <c r="G29" s="57"/>
      <c r="H29" s="57"/>
      <c r="I29" s="89">
        <v>3231</v>
      </c>
      <c r="J29" s="87"/>
      <c r="K29" s="89"/>
      <c r="L29" s="89">
        <v>2919</v>
      </c>
      <c r="M29" s="58"/>
      <c r="N29" s="53"/>
      <c r="O29" s="53">
        <f t="shared" ref="O29:O34" si="10">+ROUND(F29/E$16*100,1)</f>
        <v>6.7</v>
      </c>
      <c r="P29" s="59"/>
      <c r="Q29" s="57"/>
      <c r="R29" s="57">
        <f t="shared" si="2"/>
        <v>6219</v>
      </c>
      <c r="S29" s="57"/>
      <c r="T29" s="57"/>
      <c r="U29" s="89">
        <v>3315</v>
      </c>
      <c r="V29" s="87"/>
      <c r="W29" s="89"/>
      <c r="X29" s="89">
        <v>2904</v>
      </c>
      <c r="Y29" s="60"/>
      <c r="Z29" s="60"/>
      <c r="AA29" s="140">
        <f t="shared" ref="AA29:AA34" si="11">+ROUND(R29/Q$16*100,1)</f>
        <v>6.7</v>
      </c>
      <c r="AB29" s="140"/>
      <c r="AC29" s="140"/>
      <c r="AG29" s="57"/>
      <c r="AH29" s="57">
        <f t="shared" si="7"/>
        <v>6794</v>
      </c>
      <c r="AI29" s="57"/>
      <c r="AJ29" s="57"/>
      <c r="AK29" s="89">
        <v>3636</v>
      </c>
      <c r="AL29" s="87"/>
      <c r="AM29" s="89"/>
      <c r="AN29" s="89">
        <v>3158</v>
      </c>
      <c r="AO29" s="89"/>
      <c r="AP29" s="38"/>
      <c r="AQ29" s="63">
        <f t="shared" si="8"/>
        <v>7.3</v>
      </c>
      <c r="AR29" s="62"/>
      <c r="AS29" s="57"/>
      <c r="AT29" s="15">
        <f t="shared" si="6"/>
        <v>7169</v>
      </c>
      <c r="AU29" s="37"/>
      <c r="AV29" s="89"/>
      <c r="AW29" s="89">
        <v>3858</v>
      </c>
      <c r="AX29" s="87"/>
      <c r="AY29" s="89"/>
      <c r="AZ29" s="89">
        <v>3311</v>
      </c>
      <c r="BA29" s="38"/>
      <c r="BB29" s="38"/>
      <c r="BC29" s="63">
        <f t="shared" si="9"/>
        <v>7.6</v>
      </c>
      <c r="BD29" s="61"/>
      <c r="BE29" s="79"/>
      <c r="BF29" s="79"/>
      <c r="BG29" s="79"/>
    </row>
    <row r="30" spans="3:59" s="54" customFormat="1" ht="15.75" customHeight="1">
      <c r="C30" s="55" t="s">
        <v>23</v>
      </c>
      <c r="D30" s="56"/>
      <c r="E30" s="57"/>
      <c r="F30" s="57">
        <f t="shared" si="0"/>
        <v>4622</v>
      </c>
      <c r="G30" s="57"/>
      <c r="H30" s="57"/>
      <c r="I30" s="89">
        <v>2384</v>
      </c>
      <c r="J30" s="87"/>
      <c r="K30" s="89"/>
      <c r="L30" s="89">
        <v>2238</v>
      </c>
      <c r="M30" s="58"/>
      <c r="N30" s="53"/>
      <c r="O30" s="53">
        <f t="shared" si="10"/>
        <v>5</v>
      </c>
      <c r="P30" s="59"/>
      <c r="Q30" s="57"/>
      <c r="R30" s="57">
        <f t="shared" si="2"/>
        <v>4798</v>
      </c>
      <c r="S30" s="57"/>
      <c r="T30" s="57"/>
      <c r="U30" s="89">
        <v>2485</v>
      </c>
      <c r="V30" s="87"/>
      <c r="W30" s="89"/>
      <c r="X30" s="89">
        <v>2313</v>
      </c>
      <c r="Y30" s="60"/>
      <c r="Z30" s="60"/>
      <c r="AA30" s="141">
        <f t="shared" si="11"/>
        <v>5.2</v>
      </c>
      <c r="AB30" s="141"/>
      <c r="AC30" s="141"/>
      <c r="AG30" s="57"/>
      <c r="AH30" s="57">
        <f t="shared" si="7"/>
        <v>5021</v>
      </c>
      <c r="AI30" s="57"/>
      <c r="AJ30" s="57"/>
      <c r="AK30" s="89">
        <v>2600</v>
      </c>
      <c r="AL30" s="87"/>
      <c r="AM30" s="89"/>
      <c r="AN30" s="89">
        <v>2421</v>
      </c>
      <c r="AO30" s="89"/>
      <c r="AP30" s="38"/>
      <c r="AQ30" s="63">
        <f t="shared" si="8"/>
        <v>5.4</v>
      </c>
      <c r="AR30" s="62"/>
      <c r="AS30" s="57"/>
      <c r="AT30" s="57">
        <f t="shared" si="6"/>
        <v>5274</v>
      </c>
      <c r="AU30" s="37"/>
      <c r="AV30" s="89"/>
      <c r="AW30" s="89">
        <v>2770</v>
      </c>
      <c r="AX30" s="87"/>
      <c r="AY30" s="89"/>
      <c r="AZ30" s="89">
        <v>2504</v>
      </c>
      <c r="BA30" s="38"/>
      <c r="BB30" s="38"/>
      <c r="BC30" s="63">
        <f t="shared" si="9"/>
        <v>5.6</v>
      </c>
      <c r="BD30" s="61"/>
      <c r="BE30" s="79"/>
      <c r="BF30" s="79"/>
      <c r="BG30" s="79"/>
    </row>
    <row r="31" spans="3:59" s="54" customFormat="1" ht="15.75" customHeight="1">
      <c r="C31" s="55" t="s">
        <v>24</v>
      </c>
      <c r="D31" s="56"/>
      <c r="E31" s="57"/>
      <c r="F31" s="57">
        <f t="shared" si="0"/>
        <v>4501</v>
      </c>
      <c r="G31" s="57"/>
      <c r="H31" s="57"/>
      <c r="I31" s="89">
        <v>2199</v>
      </c>
      <c r="J31" s="87"/>
      <c r="K31" s="89"/>
      <c r="L31" s="89">
        <v>2302</v>
      </c>
      <c r="M31" s="58"/>
      <c r="N31" s="53"/>
      <c r="O31" s="53">
        <f t="shared" si="10"/>
        <v>4.9000000000000004</v>
      </c>
      <c r="P31" s="59"/>
      <c r="Q31" s="57"/>
      <c r="R31" s="57">
        <f t="shared" si="2"/>
        <v>4322</v>
      </c>
      <c r="S31" s="57"/>
      <c r="T31" s="57"/>
      <c r="U31" s="89">
        <v>2126</v>
      </c>
      <c r="V31" s="87"/>
      <c r="W31" s="89"/>
      <c r="X31" s="89">
        <v>2196</v>
      </c>
      <c r="Y31" s="60"/>
      <c r="Z31" s="60"/>
      <c r="AA31" s="141">
        <f t="shared" si="11"/>
        <v>4.5999999999999996</v>
      </c>
      <c r="AB31" s="141"/>
      <c r="AC31" s="141"/>
      <c r="AG31" s="57"/>
      <c r="AH31" s="57">
        <f t="shared" si="7"/>
        <v>4216</v>
      </c>
      <c r="AI31" s="57"/>
      <c r="AJ31" s="57"/>
      <c r="AK31" s="89">
        <v>2089</v>
      </c>
      <c r="AL31" s="87"/>
      <c r="AM31" s="89"/>
      <c r="AN31" s="89">
        <v>2127</v>
      </c>
      <c r="AO31" s="89"/>
      <c r="AP31" s="38"/>
      <c r="AQ31" s="63">
        <f t="shared" si="8"/>
        <v>4.5</v>
      </c>
      <c r="AR31" s="62"/>
      <c r="AS31" s="57"/>
      <c r="AT31" s="57">
        <f t="shared" si="6"/>
        <v>4243</v>
      </c>
      <c r="AU31" s="37"/>
      <c r="AV31" s="89"/>
      <c r="AW31" s="89">
        <v>2120</v>
      </c>
      <c r="AX31" s="87"/>
      <c r="AY31" s="89"/>
      <c r="AZ31" s="89">
        <v>2123</v>
      </c>
      <c r="BA31" s="38"/>
      <c r="BB31" s="38"/>
      <c r="BC31" s="63">
        <f t="shared" si="9"/>
        <v>4.5</v>
      </c>
      <c r="BD31" s="61"/>
      <c r="BE31" s="79"/>
      <c r="BF31" s="79"/>
      <c r="BG31" s="79"/>
    </row>
    <row r="32" spans="3:59" ht="15.75" customHeight="1">
      <c r="C32" s="73" t="s">
        <v>25</v>
      </c>
      <c r="D32" s="7"/>
      <c r="E32" s="15"/>
      <c r="F32" s="15">
        <f t="shared" si="0"/>
        <v>5435</v>
      </c>
      <c r="G32" s="15"/>
      <c r="H32" s="15"/>
      <c r="I32" s="89">
        <v>2570</v>
      </c>
      <c r="J32" s="87"/>
      <c r="K32" s="89"/>
      <c r="L32" s="89">
        <v>2865</v>
      </c>
      <c r="M32" s="30"/>
      <c r="N32" s="31"/>
      <c r="O32" s="31">
        <f t="shared" si="10"/>
        <v>5.9</v>
      </c>
      <c r="P32" s="32"/>
      <c r="Q32" s="15"/>
      <c r="R32" s="15">
        <f t="shared" si="2"/>
        <v>5537</v>
      </c>
      <c r="S32" s="15"/>
      <c r="T32" s="15"/>
      <c r="U32" s="89">
        <v>2629</v>
      </c>
      <c r="V32" s="87"/>
      <c r="W32" s="89"/>
      <c r="X32" s="89">
        <v>2908</v>
      </c>
      <c r="Y32" s="33"/>
      <c r="Z32" s="33"/>
      <c r="AA32" s="140">
        <f t="shared" si="11"/>
        <v>6</v>
      </c>
      <c r="AB32" s="140"/>
      <c r="AC32" s="140"/>
      <c r="AG32" s="15"/>
      <c r="AH32" s="15">
        <f t="shared" si="7"/>
        <v>5251</v>
      </c>
      <c r="AI32" s="15"/>
      <c r="AJ32" s="15"/>
      <c r="AK32" s="89">
        <v>2484</v>
      </c>
      <c r="AL32" s="87"/>
      <c r="AM32" s="89"/>
      <c r="AN32" s="89">
        <v>2767</v>
      </c>
      <c r="AO32" s="89"/>
      <c r="AP32" s="35"/>
      <c r="AQ32" s="64">
        <f t="shared" si="8"/>
        <v>5.6</v>
      </c>
      <c r="AR32" s="36"/>
      <c r="AS32" s="15"/>
      <c r="AT32" s="15">
        <f t="shared" si="6"/>
        <v>4830</v>
      </c>
      <c r="AU32" s="37"/>
      <c r="AV32" s="89"/>
      <c r="AW32" s="89">
        <v>2283</v>
      </c>
      <c r="AX32" s="87"/>
      <c r="AY32" s="89"/>
      <c r="AZ32" s="89">
        <v>2547</v>
      </c>
      <c r="BA32" s="38"/>
      <c r="BB32" s="38"/>
      <c r="BC32" s="64">
        <f t="shared" si="9"/>
        <v>5.2</v>
      </c>
      <c r="BD32" s="1"/>
      <c r="BE32" s="71"/>
      <c r="BF32" s="71"/>
      <c r="BG32" s="71"/>
    </row>
    <row r="33" spans="2:59" ht="15.75" customHeight="1">
      <c r="C33" s="73" t="s">
        <v>26</v>
      </c>
      <c r="D33" s="7"/>
      <c r="E33" s="15"/>
      <c r="F33" s="15">
        <f t="shared" si="0"/>
        <v>4218</v>
      </c>
      <c r="G33" s="15"/>
      <c r="H33" s="15"/>
      <c r="I33" s="89">
        <v>1959</v>
      </c>
      <c r="J33" s="87"/>
      <c r="K33" s="89"/>
      <c r="L33" s="89">
        <v>2259</v>
      </c>
      <c r="M33" s="30"/>
      <c r="N33" s="31"/>
      <c r="O33" s="31">
        <f t="shared" si="10"/>
        <v>4.5999999999999996</v>
      </c>
      <c r="P33" s="32"/>
      <c r="Q33" s="15"/>
      <c r="R33" s="15">
        <f t="shared" si="2"/>
        <v>4155</v>
      </c>
      <c r="S33" s="15"/>
      <c r="T33" s="15"/>
      <c r="U33" s="89">
        <v>1930</v>
      </c>
      <c r="V33" s="87"/>
      <c r="W33" s="89"/>
      <c r="X33" s="89">
        <v>2225</v>
      </c>
      <c r="Y33" s="33"/>
      <c r="Z33" s="33"/>
      <c r="AA33" s="140">
        <f t="shared" si="11"/>
        <v>4.5</v>
      </c>
      <c r="AB33" s="140"/>
      <c r="AC33" s="140"/>
      <c r="AG33" s="15"/>
      <c r="AH33" s="15">
        <f t="shared" si="7"/>
        <v>4448</v>
      </c>
      <c r="AI33" s="15"/>
      <c r="AJ33" s="15"/>
      <c r="AK33" s="89">
        <v>2028</v>
      </c>
      <c r="AL33" s="87"/>
      <c r="AM33" s="89"/>
      <c r="AN33" s="89">
        <v>2420</v>
      </c>
      <c r="AO33" s="89"/>
      <c r="AP33" s="35"/>
      <c r="AQ33" s="64">
        <f t="shared" si="8"/>
        <v>4.8</v>
      </c>
      <c r="AR33" s="36"/>
      <c r="AS33" s="15"/>
      <c r="AT33" s="15">
        <f t="shared" si="6"/>
        <v>4639</v>
      </c>
      <c r="AU33" s="37"/>
      <c r="AV33" s="89"/>
      <c r="AW33" s="89">
        <v>2096</v>
      </c>
      <c r="AX33" s="87"/>
      <c r="AY33" s="89"/>
      <c r="AZ33" s="89">
        <v>2543</v>
      </c>
      <c r="BA33" s="38"/>
      <c r="BB33" s="38"/>
      <c r="BC33" s="64">
        <f t="shared" si="9"/>
        <v>4.9000000000000004</v>
      </c>
      <c r="BD33" s="1"/>
      <c r="BE33" s="71"/>
      <c r="BF33" s="71"/>
      <c r="BG33" s="71"/>
    </row>
    <row r="34" spans="2:59" ht="15.75" customHeight="1">
      <c r="C34" s="73" t="s">
        <v>27</v>
      </c>
      <c r="D34" s="7"/>
      <c r="E34" s="15"/>
      <c r="F34" s="15">
        <f t="shared" si="0"/>
        <v>3075</v>
      </c>
      <c r="G34" s="15"/>
      <c r="H34" s="15"/>
      <c r="I34" s="89">
        <v>1371</v>
      </c>
      <c r="J34" s="87"/>
      <c r="K34" s="89"/>
      <c r="L34" s="89">
        <v>1704</v>
      </c>
      <c r="M34" s="30"/>
      <c r="N34" s="31"/>
      <c r="O34" s="31">
        <f t="shared" si="10"/>
        <v>3.3</v>
      </c>
      <c r="P34" s="32"/>
      <c r="Q34" s="15"/>
      <c r="R34" s="15">
        <f t="shared" si="2"/>
        <v>3284</v>
      </c>
      <c r="S34" s="15"/>
      <c r="T34" s="15"/>
      <c r="U34" s="89">
        <v>1448</v>
      </c>
      <c r="V34" s="87"/>
      <c r="W34" s="89"/>
      <c r="X34" s="89">
        <v>1836</v>
      </c>
      <c r="Y34" s="33"/>
      <c r="Z34" s="33"/>
      <c r="AA34" s="140">
        <f t="shared" si="11"/>
        <v>3.5</v>
      </c>
      <c r="AB34" s="140"/>
      <c r="AC34" s="140"/>
      <c r="AG34" s="15"/>
      <c r="AH34" s="15">
        <f t="shared" si="7"/>
        <v>3444</v>
      </c>
      <c r="AI34" s="15"/>
      <c r="AJ34" s="15"/>
      <c r="AK34" s="89">
        <v>1537</v>
      </c>
      <c r="AL34" s="87"/>
      <c r="AM34" s="89"/>
      <c r="AN34" s="89">
        <v>1907</v>
      </c>
      <c r="AO34" s="89"/>
      <c r="AP34" s="35"/>
      <c r="AQ34" s="64">
        <f t="shared" si="8"/>
        <v>3.7</v>
      </c>
      <c r="AR34" s="36"/>
      <c r="AS34" s="15"/>
      <c r="AT34" s="15">
        <f t="shared" si="6"/>
        <v>3664</v>
      </c>
      <c r="AU34" s="37"/>
      <c r="AV34" s="89"/>
      <c r="AW34" s="89">
        <v>1602</v>
      </c>
      <c r="AX34" s="87"/>
      <c r="AY34" s="89"/>
      <c r="AZ34" s="89">
        <v>2062</v>
      </c>
      <c r="BA34" s="38"/>
      <c r="BB34" s="38"/>
      <c r="BC34" s="64">
        <f t="shared" si="9"/>
        <v>3.9</v>
      </c>
      <c r="BD34" s="1"/>
      <c r="BE34" s="71"/>
      <c r="BF34" s="71"/>
      <c r="BG34" s="71"/>
    </row>
    <row r="35" spans="2:59" ht="15.75" customHeight="1">
      <c r="C35" s="73" t="s">
        <v>28</v>
      </c>
      <c r="D35" s="7"/>
      <c r="E35" s="15"/>
      <c r="F35" s="15">
        <f t="shared" si="0"/>
        <v>1750</v>
      </c>
      <c r="G35" s="15"/>
      <c r="H35" s="15"/>
      <c r="I35" s="89">
        <v>704</v>
      </c>
      <c r="J35" s="87"/>
      <c r="K35" s="89"/>
      <c r="L35" s="89">
        <v>1046</v>
      </c>
      <c r="M35" s="30"/>
      <c r="N35" s="31"/>
      <c r="O35" s="31">
        <f>+ROUND(F35/E$16*100,1)</f>
        <v>1.9</v>
      </c>
      <c r="P35" s="32"/>
      <c r="Q35" s="15"/>
      <c r="R35" s="15">
        <f t="shared" si="2"/>
        <v>1913</v>
      </c>
      <c r="S35" s="15"/>
      <c r="T35" s="15"/>
      <c r="U35" s="89">
        <v>791</v>
      </c>
      <c r="V35" s="87"/>
      <c r="W35" s="89"/>
      <c r="X35" s="89">
        <v>1122</v>
      </c>
      <c r="Y35" s="33"/>
      <c r="Z35" s="33"/>
      <c r="AA35" s="140">
        <f>+ROUND(R35/Q$16*100,1)</f>
        <v>2.1</v>
      </c>
      <c r="AB35" s="140"/>
      <c r="AC35" s="140"/>
      <c r="AG35" s="15"/>
      <c r="AH35" s="15">
        <f t="shared" si="7"/>
        <v>2021</v>
      </c>
      <c r="AI35" s="15"/>
      <c r="AJ35" s="15"/>
      <c r="AK35" s="89">
        <v>808</v>
      </c>
      <c r="AL35" s="87"/>
      <c r="AM35" s="89"/>
      <c r="AN35" s="89">
        <v>1213</v>
      </c>
      <c r="AO35" s="89"/>
      <c r="AP35" s="35"/>
      <c r="AQ35" s="64">
        <f t="shared" si="8"/>
        <v>2.2000000000000002</v>
      </c>
      <c r="AR35" s="36"/>
      <c r="AS35" s="15"/>
      <c r="AT35" s="15">
        <f t="shared" si="6"/>
        <v>2140</v>
      </c>
      <c r="AU35" s="37"/>
      <c r="AV35" s="89"/>
      <c r="AW35" s="89">
        <v>872</v>
      </c>
      <c r="AX35" s="87"/>
      <c r="AY35" s="89"/>
      <c r="AZ35" s="89">
        <v>1268</v>
      </c>
      <c r="BA35" s="38"/>
      <c r="BB35" s="38"/>
      <c r="BC35" s="64">
        <f t="shared" si="9"/>
        <v>2.2999999999999998</v>
      </c>
      <c r="BD35" s="1"/>
      <c r="BE35" s="71"/>
      <c r="BF35" s="71"/>
      <c r="BG35" s="71"/>
    </row>
    <row r="36" spans="2:59" ht="15.75" customHeight="1">
      <c r="C36" s="73" t="s">
        <v>29</v>
      </c>
      <c r="D36" s="7"/>
      <c r="E36" s="15"/>
      <c r="F36" s="15">
        <f t="shared" si="0"/>
        <v>668</v>
      </c>
      <c r="G36" s="15"/>
      <c r="H36" s="15"/>
      <c r="I36" s="89">
        <v>194</v>
      </c>
      <c r="J36" s="87"/>
      <c r="K36" s="89"/>
      <c r="L36" s="89">
        <v>474</v>
      </c>
      <c r="M36" s="30"/>
      <c r="N36" s="31"/>
      <c r="O36" s="31">
        <f>+ROUND(F36/E$16*100,1)</f>
        <v>0.7</v>
      </c>
      <c r="P36" s="32"/>
      <c r="Q36" s="15"/>
      <c r="R36" s="15">
        <f t="shared" si="2"/>
        <v>694</v>
      </c>
      <c r="S36" s="15"/>
      <c r="T36" s="15"/>
      <c r="U36" s="89">
        <v>199</v>
      </c>
      <c r="V36" s="87"/>
      <c r="W36" s="89"/>
      <c r="X36" s="89">
        <v>495</v>
      </c>
      <c r="Y36" s="33"/>
      <c r="Z36" s="33"/>
      <c r="AA36" s="140">
        <f>+ROUND(R36/Q$16*100,1)</f>
        <v>0.7</v>
      </c>
      <c r="AB36" s="140"/>
      <c r="AC36" s="140"/>
      <c r="AG36" s="15"/>
      <c r="AH36" s="15">
        <f t="shared" si="7"/>
        <v>781</v>
      </c>
      <c r="AI36" s="15"/>
      <c r="AJ36" s="15"/>
      <c r="AK36" s="89">
        <v>255</v>
      </c>
      <c r="AL36" s="87"/>
      <c r="AM36" s="89"/>
      <c r="AN36" s="89">
        <v>526</v>
      </c>
      <c r="AO36" s="89"/>
      <c r="AP36" s="35"/>
      <c r="AQ36" s="64">
        <f t="shared" si="8"/>
        <v>0.8</v>
      </c>
      <c r="AR36" s="36"/>
      <c r="AS36" s="15"/>
      <c r="AT36" s="15">
        <f t="shared" si="6"/>
        <v>872</v>
      </c>
      <c r="AU36" s="37"/>
      <c r="AV36" s="89"/>
      <c r="AW36" s="89">
        <v>302</v>
      </c>
      <c r="AX36" s="87"/>
      <c r="AY36" s="89"/>
      <c r="AZ36" s="89">
        <v>570</v>
      </c>
      <c r="BA36" s="38"/>
      <c r="BB36" s="38"/>
      <c r="BC36" s="64">
        <f t="shared" si="9"/>
        <v>0.9</v>
      </c>
      <c r="BD36" s="1"/>
      <c r="BE36" s="71"/>
      <c r="BF36" s="71"/>
      <c r="BG36" s="71"/>
    </row>
    <row r="37" spans="2:59" ht="15.75" customHeight="1">
      <c r="C37" s="73" t="s">
        <v>30</v>
      </c>
      <c r="D37" s="7"/>
      <c r="E37" s="15"/>
      <c r="F37" s="15">
        <f t="shared" si="0"/>
        <v>187</v>
      </c>
      <c r="G37" s="15"/>
      <c r="H37" s="15"/>
      <c r="I37" s="89">
        <v>34</v>
      </c>
      <c r="J37" s="87"/>
      <c r="K37" s="89"/>
      <c r="L37" s="89">
        <v>153</v>
      </c>
      <c r="M37" s="30"/>
      <c r="N37" s="31"/>
      <c r="O37" s="31">
        <f>+ROUND(F37/E$16*100,1)</f>
        <v>0.2</v>
      </c>
      <c r="P37" s="32"/>
      <c r="Q37" s="15"/>
      <c r="R37" s="15">
        <f t="shared" si="2"/>
        <v>220</v>
      </c>
      <c r="S37" s="15"/>
      <c r="T37" s="15"/>
      <c r="U37" s="89">
        <v>39</v>
      </c>
      <c r="V37" s="87"/>
      <c r="W37" s="89"/>
      <c r="X37" s="89">
        <v>181</v>
      </c>
      <c r="Y37" s="33"/>
      <c r="Z37" s="33"/>
      <c r="AA37" s="140">
        <f>+ROUND(R37/Q$16*100,1)</f>
        <v>0.2</v>
      </c>
      <c r="AB37" s="140"/>
      <c r="AC37" s="140"/>
      <c r="AG37" s="15"/>
      <c r="AH37" s="15">
        <f t="shared" si="7"/>
        <v>211</v>
      </c>
      <c r="AI37" s="15"/>
      <c r="AJ37" s="15"/>
      <c r="AK37" s="89">
        <v>33</v>
      </c>
      <c r="AL37" s="87"/>
      <c r="AM37" s="89"/>
      <c r="AN37" s="89">
        <v>178</v>
      </c>
      <c r="AO37" s="89"/>
      <c r="AP37" s="35"/>
      <c r="AQ37" s="64">
        <f t="shared" si="8"/>
        <v>0.2</v>
      </c>
      <c r="AR37" s="36"/>
      <c r="AS37" s="15"/>
      <c r="AT37" s="15">
        <f t="shared" si="6"/>
        <v>215</v>
      </c>
      <c r="AU37" s="37"/>
      <c r="AV37" s="89"/>
      <c r="AW37" s="89">
        <v>32</v>
      </c>
      <c r="AX37" s="87"/>
      <c r="AY37" s="89"/>
      <c r="AZ37" s="89">
        <v>183</v>
      </c>
      <c r="BA37" s="38"/>
      <c r="BB37" s="38"/>
      <c r="BC37" s="64">
        <f t="shared" si="9"/>
        <v>0.2</v>
      </c>
      <c r="BD37" s="1"/>
      <c r="BE37" s="71"/>
      <c r="BF37" s="71"/>
      <c r="BG37" s="71"/>
    </row>
    <row r="38" spans="2:59" s="54" customFormat="1" ht="15.75" customHeight="1">
      <c r="C38" s="55" t="s">
        <v>31</v>
      </c>
      <c r="D38" s="56"/>
      <c r="E38" s="57"/>
      <c r="F38" s="57">
        <f t="shared" si="0"/>
        <v>25</v>
      </c>
      <c r="G38" s="57"/>
      <c r="H38" s="57"/>
      <c r="I38" s="89">
        <v>0</v>
      </c>
      <c r="J38" s="87"/>
      <c r="K38" s="89"/>
      <c r="L38" s="89">
        <v>25</v>
      </c>
      <c r="M38" s="58"/>
      <c r="N38" s="53"/>
      <c r="O38" s="53">
        <f>+ROUND(F38/E$16*100,1)</f>
        <v>0</v>
      </c>
      <c r="P38" s="59"/>
      <c r="Q38" s="57"/>
      <c r="R38" s="57">
        <f t="shared" si="2"/>
        <v>28</v>
      </c>
      <c r="S38" s="57"/>
      <c r="T38" s="57"/>
      <c r="U38" s="89">
        <v>1</v>
      </c>
      <c r="V38" s="87"/>
      <c r="W38" s="89"/>
      <c r="X38" s="89">
        <v>27</v>
      </c>
      <c r="Y38" s="60"/>
      <c r="Z38" s="60"/>
      <c r="AA38" s="141">
        <f>+ROUND(R38/Q$16*100,1)</f>
        <v>0</v>
      </c>
      <c r="AB38" s="141"/>
      <c r="AC38" s="141"/>
      <c r="AG38" s="57"/>
      <c r="AH38" s="57">
        <f t="shared" si="7"/>
        <v>41</v>
      </c>
      <c r="AI38" s="57"/>
      <c r="AJ38" s="57"/>
      <c r="AK38" s="89">
        <v>5</v>
      </c>
      <c r="AL38" s="87"/>
      <c r="AM38" s="89"/>
      <c r="AN38" s="89">
        <v>36</v>
      </c>
      <c r="AO38" s="89"/>
      <c r="AP38" s="38"/>
      <c r="AQ38" s="63">
        <f t="shared" si="8"/>
        <v>0</v>
      </c>
      <c r="AR38" s="62"/>
      <c r="AS38" s="57"/>
      <c r="AT38" s="57">
        <f t="shared" si="6"/>
        <v>37</v>
      </c>
      <c r="AU38" s="37"/>
      <c r="AV38" s="89"/>
      <c r="AW38" s="89">
        <v>4</v>
      </c>
      <c r="AX38" s="87"/>
      <c r="AY38" s="89"/>
      <c r="AZ38" s="89">
        <v>33</v>
      </c>
      <c r="BA38" s="38"/>
      <c r="BB38" s="38"/>
      <c r="BC38" s="63">
        <f t="shared" si="9"/>
        <v>0</v>
      </c>
      <c r="BD38" s="61"/>
      <c r="BE38" s="79"/>
      <c r="BF38" s="79"/>
      <c r="BG38" s="79"/>
    </row>
    <row r="39" spans="2:59">
      <c r="B39" s="16"/>
      <c r="C39" s="16"/>
      <c r="D39" s="16"/>
      <c r="E39" s="39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40"/>
      <c r="R39" s="41"/>
      <c r="S39" s="41"/>
      <c r="T39" s="41"/>
      <c r="U39" s="41"/>
      <c r="V39" s="41"/>
      <c r="W39" s="41"/>
      <c r="X39" s="41"/>
      <c r="Y39" s="16"/>
      <c r="Z39" s="16"/>
      <c r="AA39" s="16"/>
      <c r="AB39" s="16"/>
      <c r="AC39" s="16"/>
      <c r="AG39" s="80"/>
      <c r="AH39" s="80"/>
      <c r="AI39" s="80"/>
      <c r="AJ39" s="80"/>
      <c r="AK39" s="80"/>
      <c r="AL39" s="80"/>
      <c r="AM39" s="80"/>
      <c r="AN39" s="80"/>
      <c r="AO39" s="81"/>
      <c r="AP39" s="81"/>
      <c r="AQ39" s="81"/>
      <c r="AR39" s="82"/>
      <c r="AS39" s="81"/>
      <c r="AT39" s="81"/>
      <c r="AU39" s="81"/>
      <c r="AV39" s="81"/>
      <c r="AW39" s="96"/>
      <c r="AX39" s="96"/>
      <c r="AY39" s="96"/>
      <c r="AZ39" s="96"/>
      <c r="BA39" s="81"/>
      <c r="BB39" s="81"/>
      <c r="BC39" s="81"/>
      <c r="BD39" s="72"/>
      <c r="BE39" s="71"/>
      <c r="BF39" s="71"/>
      <c r="BG39" s="71"/>
    </row>
    <row r="40" spans="2:59" ht="9" customHeight="1"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9"/>
      <c r="AX40" s="79"/>
      <c r="AY40" s="79"/>
      <c r="AZ40" s="79"/>
      <c r="BA40" s="71"/>
      <c r="BB40" s="71"/>
      <c r="BC40" s="71"/>
      <c r="BD40" s="71"/>
      <c r="BE40" s="71"/>
      <c r="BF40" s="71"/>
      <c r="BG40" s="71"/>
    </row>
    <row r="41" spans="2:59">
      <c r="C41" s="129" t="s">
        <v>38</v>
      </c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29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9"/>
      <c r="AX41" s="79"/>
      <c r="AY41" s="79"/>
      <c r="AZ41" s="79"/>
      <c r="BA41" s="71"/>
      <c r="BB41" s="71"/>
      <c r="BC41" s="71"/>
      <c r="BD41" s="71"/>
      <c r="BE41" s="71"/>
      <c r="BF41" s="71"/>
      <c r="BG41" s="71"/>
    </row>
    <row r="42" spans="2:59">
      <c r="C42" s="130"/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P42" s="133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9"/>
      <c r="AX42" s="79"/>
      <c r="AY42" s="79"/>
      <c r="AZ42" s="79"/>
      <c r="BA42" s="71"/>
      <c r="BB42" s="71"/>
      <c r="BC42" s="71"/>
      <c r="BD42" s="71"/>
      <c r="BE42" s="71"/>
      <c r="BF42" s="71"/>
      <c r="BG42" s="71"/>
    </row>
    <row r="43" spans="2:59">
      <c r="C43" s="130"/>
      <c r="D43" s="133"/>
      <c r="E43" s="133"/>
      <c r="F43" s="133"/>
      <c r="G43" s="133"/>
      <c r="H43" s="133"/>
      <c r="I43" s="133"/>
      <c r="J43" s="133"/>
      <c r="K43" s="133"/>
      <c r="L43" s="133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9"/>
      <c r="AX43" s="79"/>
      <c r="AY43" s="79"/>
      <c r="AZ43" s="79"/>
      <c r="BA43" s="71"/>
      <c r="BB43" s="71"/>
      <c r="BC43" s="71"/>
      <c r="BD43" s="71"/>
      <c r="BE43" s="71"/>
      <c r="BF43" s="71"/>
      <c r="BG43" s="71"/>
    </row>
    <row r="44" spans="2:59" ht="14.25">
      <c r="Q44" s="134" t="s">
        <v>32</v>
      </c>
      <c r="R44" s="134"/>
      <c r="S44" s="134"/>
      <c r="T44" s="134"/>
      <c r="U44" s="134"/>
      <c r="V44" s="134"/>
      <c r="W44" s="134"/>
      <c r="X44" s="134"/>
      <c r="Y44" s="134"/>
      <c r="Z44" s="134"/>
      <c r="AA44" s="134"/>
      <c r="AG44" s="71"/>
      <c r="AH44" s="135" t="s">
        <v>7</v>
      </c>
      <c r="AI44" s="135"/>
      <c r="AJ44" s="135"/>
      <c r="AK44" s="135"/>
      <c r="AL44" s="135"/>
      <c r="AM44" s="135"/>
      <c r="AN44" s="135"/>
      <c r="AO44" s="71"/>
      <c r="AP44" s="71"/>
      <c r="AQ44" s="71"/>
      <c r="AR44" s="71"/>
      <c r="AS44" s="71"/>
      <c r="AT44" s="71"/>
      <c r="AU44" s="71"/>
      <c r="AV44" s="71"/>
      <c r="AW44" s="79"/>
      <c r="AX44" s="79"/>
      <c r="AY44" s="79"/>
      <c r="AZ44" s="79"/>
      <c r="BA44" s="71"/>
      <c r="BB44" s="71"/>
      <c r="BC44" s="71"/>
      <c r="BD44" s="71"/>
      <c r="BE44" s="71"/>
      <c r="BF44" s="71"/>
      <c r="BG44" s="71"/>
    </row>
    <row r="45" spans="2:59"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9"/>
      <c r="AX45" s="79"/>
      <c r="AY45" s="79"/>
      <c r="AZ45" s="79"/>
      <c r="BA45" s="71"/>
      <c r="BB45" s="71"/>
      <c r="BC45" s="71"/>
      <c r="BD45" s="71"/>
      <c r="BE45" s="71"/>
      <c r="BF45" s="71"/>
      <c r="BG45" s="71"/>
    </row>
    <row r="46" spans="2:59">
      <c r="B46" s="142" t="s">
        <v>40</v>
      </c>
      <c r="C46" s="142"/>
      <c r="D46" s="142"/>
      <c r="E46" s="142"/>
      <c r="F46" s="142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7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97"/>
      <c r="AX46" s="136" t="s">
        <v>33</v>
      </c>
      <c r="AY46" s="136"/>
      <c r="AZ46" s="136"/>
      <c r="BA46" s="136"/>
      <c r="BB46" s="136"/>
      <c r="BC46" s="136"/>
      <c r="BD46" s="72"/>
      <c r="BE46" s="71"/>
      <c r="BF46" s="71"/>
      <c r="BG46" s="71"/>
    </row>
    <row r="47" spans="2:59" ht="9.4" customHeight="1">
      <c r="C47" s="1"/>
      <c r="D47" s="4"/>
      <c r="E47" s="1"/>
      <c r="F47" s="1"/>
      <c r="G47" s="1"/>
      <c r="H47" s="1"/>
      <c r="I47" s="1"/>
      <c r="J47" s="1"/>
      <c r="K47" s="1"/>
      <c r="L47" s="1"/>
      <c r="M47" s="1"/>
      <c r="N47" s="6"/>
      <c r="O47" s="6"/>
      <c r="P47" s="4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6"/>
      <c r="AG47" s="1"/>
      <c r="AH47" s="1"/>
      <c r="AI47" s="1"/>
      <c r="AJ47" s="1"/>
      <c r="AK47" s="1"/>
      <c r="AL47" s="1"/>
      <c r="AM47" s="1"/>
      <c r="AN47" s="1"/>
      <c r="AO47" s="1"/>
      <c r="AP47" s="9"/>
      <c r="AQ47" s="9"/>
      <c r="AR47" s="7"/>
      <c r="AS47" s="1"/>
      <c r="AT47" s="1"/>
      <c r="AU47" s="1"/>
      <c r="AV47" s="1"/>
      <c r="AW47" s="61"/>
      <c r="AX47" s="61"/>
      <c r="AY47" s="61"/>
      <c r="AZ47" s="61"/>
      <c r="BA47" s="1"/>
      <c r="BB47" s="1"/>
      <c r="BC47" s="1"/>
      <c r="BD47" s="1"/>
      <c r="BE47" s="71"/>
      <c r="BF47" s="71"/>
      <c r="BG47" s="71"/>
    </row>
    <row r="48" spans="2:59" ht="12.6" customHeight="1">
      <c r="C48" s="1"/>
      <c r="D48" s="7"/>
      <c r="E48" s="1"/>
      <c r="F48" s="137" t="s">
        <v>34</v>
      </c>
      <c r="G48" s="138"/>
      <c r="H48" s="138"/>
      <c r="I48" s="138"/>
      <c r="J48" s="138"/>
      <c r="K48" s="138"/>
      <c r="L48" s="138"/>
      <c r="M48" s="138"/>
      <c r="N48" s="138"/>
      <c r="O48" s="138"/>
      <c r="P48" s="7"/>
      <c r="Q48" s="1"/>
      <c r="R48" s="120" t="s">
        <v>35</v>
      </c>
      <c r="S48" s="120"/>
      <c r="T48" s="120"/>
      <c r="U48" s="120"/>
      <c r="V48" s="120"/>
      <c r="W48" s="120"/>
      <c r="X48" s="120"/>
      <c r="Y48" s="120"/>
      <c r="Z48" s="120"/>
      <c r="AA48" s="120"/>
      <c r="AB48" s="1"/>
      <c r="AC48" s="9"/>
      <c r="AG48" s="1"/>
      <c r="AH48" s="137" t="s">
        <v>36</v>
      </c>
      <c r="AI48" s="135"/>
      <c r="AJ48" s="135"/>
      <c r="AK48" s="135"/>
      <c r="AL48" s="135"/>
      <c r="AM48" s="135"/>
      <c r="AN48" s="135"/>
      <c r="AO48" s="135"/>
      <c r="AP48" s="135"/>
      <c r="AQ48" s="135"/>
      <c r="AR48" s="7"/>
      <c r="AS48" s="1"/>
      <c r="AT48" s="120" t="s">
        <v>37</v>
      </c>
      <c r="AU48" s="139"/>
      <c r="AV48" s="139"/>
      <c r="AW48" s="139"/>
      <c r="AX48" s="139"/>
      <c r="AY48" s="139"/>
      <c r="AZ48" s="139"/>
      <c r="BA48" s="139"/>
      <c r="BB48" s="139"/>
      <c r="BC48" s="139"/>
      <c r="BD48" s="1"/>
      <c r="BE48" s="71"/>
      <c r="BF48" s="71"/>
      <c r="BG48" s="71"/>
    </row>
    <row r="49" spans="2:59" ht="9.4" customHeight="1">
      <c r="B49" s="17"/>
      <c r="C49" s="126" t="s">
        <v>0</v>
      </c>
      <c r="D49" s="7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12"/>
      <c r="Q49" s="3"/>
      <c r="R49" s="3"/>
      <c r="S49" s="3"/>
      <c r="T49" s="3"/>
      <c r="U49" s="3"/>
      <c r="V49" s="3"/>
      <c r="W49" s="3"/>
      <c r="X49" s="3"/>
      <c r="Y49" s="3"/>
      <c r="Z49" s="9"/>
      <c r="AA49" s="9"/>
      <c r="AB49" s="9"/>
      <c r="AC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12"/>
      <c r="AS49" s="3"/>
      <c r="AT49" s="3"/>
      <c r="AU49" s="3"/>
      <c r="AV49" s="3"/>
      <c r="AW49" s="93"/>
      <c r="AX49" s="93"/>
      <c r="AY49" s="93"/>
      <c r="AZ49" s="93"/>
      <c r="BA49" s="3"/>
      <c r="BB49" s="3"/>
      <c r="BC49" s="3"/>
      <c r="BD49" s="3"/>
      <c r="BE49" s="71"/>
      <c r="BF49" s="71"/>
      <c r="BG49" s="71"/>
    </row>
    <row r="50" spans="2:59" ht="9.4" customHeight="1">
      <c r="B50" s="17"/>
      <c r="C50" s="126"/>
      <c r="D50" s="7"/>
      <c r="E50" s="5"/>
      <c r="F50" s="6"/>
      <c r="G50" s="4"/>
      <c r="H50" s="1"/>
      <c r="I50" s="1"/>
      <c r="J50" s="4"/>
      <c r="K50" s="1"/>
      <c r="L50" s="1"/>
      <c r="M50" s="4"/>
      <c r="N50" s="9"/>
      <c r="O50" s="9"/>
      <c r="P50" s="7"/>
      <c r="Q50" s="5"/>
      <c r="R50" s="6"/>
      <c r="S50" s="4"/>
      <c r="T50" s="1"/>
      <c r="U50" s="1"/>
      <c r="V50" s="4"/>
      <c r="W50" s="1"/>
      <c r="X50" s="1"/>
      <c r="Y50" s="4"/>
      <c r="Z50" s="5"/>
      <c r="AA50" s="6"/>
      <c r="AB50" s="6"/>
      <c r="AC50" s="6"/>
      <c r="AG50" s="6"/>
      <c r="AH50" s="6"/>
      <c r="AI50" s="4"/>
      <c r="AJ50" s="1"/>
      <c r="AK50" s="1"/>
      <c r="AL50" s="4"/>
      <c r="AM50" s="1"/>
      <c r="AN50" s="1"/>
      <c r="AO50" s="4"/>
      <c r="AP50" s="9"/>
      <c r="AQ50" s="9"/>
      <c r="AR50" s="7"/>
      <c r="AS50" s="42"/>
      <c r="AT50" s="43"/>
      <c r="AU50" s="44"/>
      <c r="AV50" s="1"/>
      <c r="AW50" s="61"/>
      <c r="AX50" s="100"/>
      <c r="AY50" s="61"/>
      <c r="AZ50" s="61"/>
      <c r="BA50" s="4"/>
      <c r="BB50" s="1"/>
      <c r="BC50" s="1"/>
      <c r="BD50" s="1"/>
      <c r="BE50" s="71"/>
      <c r="BF50" s="71"/>
      <c r="BG50" s="71"/>
    </row>
    <row r="51" spans="2:59" ht="12.6" customHeight="1">
      <c r="C51" s="1"/>
      <c r="D51" s="7"/>
      <c r="E51" s="123" t="s">
        <v>1</v>
      </c>
      <c r="F51" s="124"/>
      <c r="G51" s="125"/>
      <c r="H51" s="1"/>
      <c r="I51" s="2" t="s">
        <v>2</v>
      </c>
      <c r="J51" s="11"/>
      <c r="K51" s="1"/>
      <c r="L51" s="2" t="s">
        <v>3</v>
      </c>
      <c r="M51" s="7"/>
      <c r="N51" s="121" t="s">
        <v>10</v>
      </c>
      <c r="O51" s="121"/>
      <c r="P51" s="122"/>
      <c r="Q51" s="123" t="s">
        <v>1</v>
      </c>
      <c r="R51" s="124"/>
      <c r="S51" s="125"/>
      <c r="T51" s="1"/>
      <c r="U51" s="2" t="s">
        <v>2</v>
      </c>
      <c r="V51" s="7"/>
      <c r="W51" s="1"/>
      <c r="X51" s="2" t="s">
        <v>3</v>
      </c>
      <c r="Y51" s="7"/>
      <c r="Z51" s="127" t="s">
        <v>10</v>
      </c>
      <c r="AA51" s="128"/>
      <c r="AB51" s="128"/>
      <c r="AC51" s="128"/>
      <c r="AG51" s="124" t="s">
        <v>1</v>
      </c>
      <c r="AH51" s="124"/>
      <c r="AI51" s="125"/>
      <c r="AJ51" s="1"/>
      <c r="AK51" s="2" t="s">
        <v>2</v>
      </c>
      <c r="AL51" s="11"/>
      <c r="AM51" s="1"/>
      <c r="AN51" s="2" t="s">
        <v>3</v>
      </c>
      <c r="AO51" s="7"/>
      <c r="AP51" s="121" t="s">
        <v>10</v>
      </c>
      <c r="AQ51" s="121"/>
      <c r="AR51" s="122"/>
      <c r="AS51" s="123" t="s">
        <v>1</v>
      </c>
      <c r="AT51" s="124"/>
      <c r="AU51" s="125"/>
      <c r="AV51" s="1"/>
      <c r="AW51" s="98" t="s">
        <v>2</v>
      </c>
      <c r="AX51" s="56"/>
      <c r="AY51" s="61"/>
      <c r="AZ51" s="98" t="s">
        <v>3</v>
      </c>
      <c r="BA51" s="7"/>
      <c r="BB51" s="120" t="s">
        <v>10</v>
      </c>
      <c r="BC51" s="120"/>
      <c r="BD51" s="120"/>
      <c r="BE51" s="71"/>
      <c r="BF51" s="71"/>
      <c r="BG51" s="71"/>
    </row>
    <row r="52" spans="2:59" ht="9.4" customHeight="1">
      <c r="B52" s="16"/>
      <c r="C52" s="3"/>
      <c r="D52" s="12"/>
      <c r="E52" s="45"/>
      <c r="F52" s="46"/>
      <c r="G52" s="47"/>
      <c r="H52" s="3"/>
      <c r="I52" s="3"/>
      <c r="J52" s="12"/>
      <c r="K52" s="3"/>
      <c r="L52" s="3"/>
      <c r="M52" s="12"/>
      <c r="N52" s="3"/>
      <c r="O52" s="3"/>
      <c r="P52" s="12"/>
      <c r="Q52" s="45"/>
      <c r="R52" s="46"/>
      <c r="S52" s="47"/>
      <c r="T52" s="3"/>
      <c r="U52" s="3"/>
      <c r="V52" s="12"/>
      <c r="W52" s="3"/>
      <c r="X52" s="3"/>
      <c r="Y52" s="12"/>
      <c r="Z52" s="13"/>
      <c r="AA52" s="3"/>
      <c r="AB52" s="3"/>
      <c r="AC52" s="3"/>
      <c r="AG52" s="46"/>
      <c r="AH52" s="46"/>
      <c r="AI52" s="47"/>
      <c r="AJ52" s="3"/>
      <c r="AK52" s="3"/>
      <c r="AL52" s="12"/>
      <c r="AM52" s="3"/>
      <c r="AN52" s="3"/>
      <c r="AO52" s="12"/>
      <c r="AP52" s="3"/>
      <c r="AQ52" s="3"/>
      <c r="AR52" s="12"/>
      <c r="AS52" s="45"/>
      <c r="AT52" s="46"/>
      <c r="AU52" s="47"/>
      <c r="AV52" s="3"/>
      <c r="AW52" s="93"/>
      <c r="AX52" s="103"/>
      <c r="AY52" s="93"/>
      <c r="AZ52" s="93"/>
      <c r="BA52" s="12"/>
      <c r="BB52" s="3"/>
      <c r="BC52" s="3"/>
      <c r="BD52" s="3"/>
      <c r="BE52" s="71"/>
      <c r="BF52" s="71"/>
      <c r="BG52" s="71"/>
    </row>
    <row r="53" spans="2:59" ht="15.75" customHeight="1">
      <c r="C53" s="48"/>
      <c r="D53" s="49"/>
      <c r="E53" s="25"/>
      <c r="F53" s="25"/>
      <c r="G53" s="25"/>
      <c r="P53" s="49"/>
      <c r="Q53" s="25"/>
      <c r="R53" s="25"/>
      <c r="S53" s="25"/>
      <c r="AG53" s="25"/>
      <c r="AH53" s="25"/>
      <c r="AI53" s="25"/>
      <c r="AJ53" s="71"/>
      <c r="AK53" s="71"/>
      <c r="AL53" s="71"/>
      <c r="AM53" s="71"/>
      <c r="AN53" s="71"/>
      <c r="AO53" s="71"/>
      <c r="AP53" s="71"/>
      <c r="AQ53" s="83"/>
      <c r="AR53" s="84"/>
      <c r="AS53" s="25"/>
      <c r="AT53" s="25"/>
      <c r="AU53" s="25"/>
      <c r="AV53" s="71"/>
      <c r="AW53" s="79"/>
      <c r="AX53" s="79"/>
      <c r="AY53" s="79"/>
      <c r="AZ53" s="79"/>
      <c r="BA53" s="71"/>
      <c r="BB53" s="71"/>
      <c r="BC53" s="71"/>
      <c r="BD53" s="71"/>
      <c r="BE53" s="71"/>
      <c r="BF53" s="71"/>
      <c r="BG53" s="71"/>
    </row>
    <row r="54" spans="2:59" ht="15.75" customHeight="1">
      <c r="B54" s="71"/>
      <c r="C54" s="90" t="s">
        <v>45</v>
      </c>
      <c r="D54" s="7"/>
      <c r="E54" s="117">
        <f>SUM(H54,K54)</f>
        <v>92262</v>
      </c>
      <c r="F54" s="118"/>
      <c r="G54" s="78"/>
      <c r="H54" s="116">
        <v>46364</v>
      </c>
      <c r="I54" s="116"/>
      <c r="J54" s="109"/>
      <c r="K54" s="116">
        <v>45898</v>
      </c>
      <c r="L54" s="116"/>
      <c r="M54" s="50"/>
      <c r="N54" s="50"/>
      <c r="O54" s="69">
        <f>SUM(Z54,AQ54,BC54)</f>
        <v>100</v>
      </c>
      <c r="P54" s="51"/>
      <c r="Q54" s="117">
        <f>SUM(U54,X54)</f>
        <v>13334</v>
      </c>
      <c r="R54" s="118"/>
      <c r="S54" s="78"/>
      <c r="T54" s="50"/>
      <c r="U54" s="110">
        <v>6908</v>
      </c>
      <c r="V54" s="50"/>
      <c r="W54" s="50"/>
      <c r="X54" s="110">
        <v>6426</v>
      </c>
      <c r="Y54" s="50"/>
      <c r="Z54" s="119">
        <f>ROUND(Q54/E54*100,1)</f>
        <v>14.5</v>
      </c>
      <c r="AA54" s="119"/>
      <c r="AB54" s="119"/>
      <c r="AC54" s="119"/>
      <c r="AD54" s="50"/>
      <c r="AE54" s="50"/>
      <c r="AF54" s="50"/>
      <c r="AG54" s="118">
        <f>SUM(AJ54,AM54)</f>
        <v>59069</v>
      </c>
      <c r="AH54" s="118"/>
      <c r="AI54" s="52"/>
      <c r="AJ54" s="116">
        <v>30425</v>
      </c>
      <c r="AK54" s="116"/>
      <c r="AL54" s="110"/>
      <c r="AM54" s="116">
        <v>28644</v>
      </c>
      <c r="AN54" s="116"/>
      <c r="AO54" s="50"/>
      <c r="AP54" s="50"/>
      <c r="AQ54" s="70">
        <f>ROUND(AG54/E54*100,1)</f>
        <v>64</v>
      </c>
      <c r="AR54" s="51"/>
      <c r="AS54" s="117">
        <f>SUM(AW54,AZ54)</f>
        <v>19859</v>
      </c>
      <c r="AT54" s="118"/>
      <c r="AU54" s="52"/>
      <c r="AV54" s="50"/>
      <c r="AW54" s="110">
        <v>9031</v>
      </c>
      <c r="AX54" s="50"/>
      <c r="AY54" s="50"/>
      <c r="AZ54" s="109">
        <v>10828</v>
      </c>
      <c r="BA54" s="50"/>
      <c r="BB54" s="50"/>
      <c r="BC54" s="69">
        <f>ROUND(AS54/E54*100,1)</f>
        <v>21.5</v>
      </c>
      <c r="BD54" s="14"/>
      <c r="BE54" s="71"/>
      <c r="BF54" s="71"/>
      <c r="BG54" s="71"/>
    </row>
    <row r="55" spans="2:59" ht="15.75" customHeight="1">
      <c r="B55" s="71"/>
      <c r="C55" s="10" t="str">
        <f>+"    "&amp;4</f>
        <v xml:space="preserve">    4</v>
      </c>
      <c r="D55" s="7"/>
      <c r="E55" s="114">
        <f>U55+X55+AJ55+AM55+AW55+AZ55</f>
        <v>93007</v>
      </c>
      <c r="F55" s="115"/>
      <c r="G55" s="85"/>
      <c r="H55" s="116">
        <v>46672</v>
      </c>
      <c r="I55" s="116"/>
      <c r="J55" s="86"/>
      <c r="K55" s="116">
        <v>46335</v>
      </c>
      <c r="L55" s="116"/>
      <c r="M55" s="50"/>
      <c r="N55" s="50"/>
      <c r="O55" s="69">
        <f>SUM(Z55,AQ55,BC55)</f>
        <v>100</v>
      </c>
      <c r="P55" s="51"/>
      <c r="Q55" s="117">
        <f>SUM(U55,X55)</f>
        <v>13213</v>
      </c>
      <c r="R55" s="118"/>
      <c r="S55" s="85"/>
      <c r="T55" s="50"/>
      <c r="U55" s="88">
        <v>6822</v>
      </c>
      <c r="V55" s="50"/>
      <c r="W55" s="50"/>
      <c r="X55" s="88">
        <v>6391</v>
      </c>
      <c r="Y55" s="50"/>
      <c r="Z55" s="119">
        <f>ROUND(Q55/E55*100,1)</f>
        <v>14.2</v>
      </c>
      <c r="AA55" s="119"/>
      <c r="AB55" s="119"/>
      <c r="AC55" s="119"/>
      <c r="AD55" s="50"/>
      <c r="AE55" s="50"/>
      <c r="AF55" s="50"/>
      <c r="AG55" s="118">
        <f>SUM(AJ55,AM55)</f>
        <v>59641</v>
      </c>
      <c r="AH55" s="118"/>
      <c r="AI55" s="52"/>
      <c r="AJ55" s="116">
        <v>30687</v>
      </c>
      <c r="AK55" s="116"/>
      <c r="AL55" s="88"/>
      <c r="AM55" s="116">
        <v>28954</v>
      </c>
      <c r="AN55" s="116"/>
      <c r="AO55" s="50"/>
      <c r="AP55" s="50"/>
      <c r="AQ55" s="70">
        <f>ROUND(AG55/E55*100,1)</f>
        <v>64.099999999999994</v>
      </c>
      <c r="AR55" s="51"/>
      <c r="AS55" s="117">
        <f>SUM(AW55,AZ55)</f>
        <v>20153</v>
      </c>
      <c r="AT55" s="118"/>
      <c r="AU55" s="52"/>
      <c r="AV55" s="50"/>
      <c r="AW55" s="88">
        <v>9163</v>
      </c>
      <c r="AX55" s="50"/>
      <c r="AY55" s="50"/>
      <c r="AZ55" s="91">
        <v>10990</v>
      </c>
      <c r="BA55" s="50"/>
      <c r="BB55" s="50"/>
      <c r="BC55" s="69">
        <f>ROUND(AS55/E55*100,1)</f>
        <v>21.7</v>
      </c>
      <c r="BD55" s="14"/>
      <c r="BE55" s="71"/>
      <c r="BF55" s="71"/>
      <c r="BG55" s="71"/>
    </row>
    <row r="56" spans="2:59" ht="15.75" customHeight="1">
      <c r="B56" s="71"/>
      <c r="C56" s="10" t="str">
        <f>+"    "&amp;5</f>
        <v xml:space="preserve">    5</v>
      </c>
      <c r="D56" s="7"/>
      <c r="E56" s="114">
        <f>Q56+AG56+AS56</f>
        <v>93421</v>
      </c>
      <c r="F56" s="115"/>
      <c r="G56" s="106"/>
      <c r="H56" s="116">
        <f>AJ16</f>
        <v>46760</v>
      </c>
      <c r="I56" s="116"/>
      <c r="J56" s="105"/>
      <c r="K56" s="116">
        <f>AM16</f>
        <v>46661</v>
      </c>
      <c r="L56" s="116"/>
      <c r="M56" s="50"/>
      <c r="N56" s="50"/>
      <c r="O56" s="69">
        <f>SUM(Z56,AQ56,BC56)</f>
        <v>100</v>
      </c>
      <c r="P56" s="51"/>
      <c r="Q56" s="117">
        <f>SUM(U56,X56)</f>
        <v>13117</v>
      </c>
      <c r="R56" s="118"/>
      <c r="S56" s="106"/>
      <c r="T56" s="50"/>
      <c r="U56" s="107">
        <f>SUM(AK18:AK20)</f>
        <v>6736</v>
      </c>
      <c r="V56" s="50"/>
      <c r="W56" s="50"/>
      <c r="X56" s="108">
        <f>SUM(AN18:AN20)</f>
        <v>6381</v>
      </c>
      <c r="Y56" s="50"/>
      <c r="Z56" s="119">
        <f>ROUND(Q56/E56*100,1)</f>
        <v>14</v>
      </c>
      <c r="AA56" s="119"/>
      <c r="AB56" s="119"/>
      <c r="AC56" s="119"/>
      <c r="AD56" s="50"/>
      <c r="AE56" s="50"/>
      <c r="AF56" s="50"/>
      <c r="AG56" s="118">
        <f>SUM(AJ56,AM56)</f>
        <v>59891</v>
      </c>
      <c r="AH56" s="118"/>
      <c r="AI56" s="52"/>
      <c r="AJ56" s="116">
        <f>SUM(AK21:AK30)</f>
        <v>30785</v>
      </c>
      <c r="AK56" s="116"/>
      <c r="AL56" s="50"/>
      <c r="AM56" s="116">
        <f>SUM(AN21:AN30)</f>
        <v>29106</v>
      </c>
      <c r="AN56" s="116"/>
      <c r="AO56" s="50"/>
      <c r="AP56" s="50"/>
      <c r="AQ56" s="70">
        <f>ROUND(AG56/E56*100,1)</f>
        <v>64.099999999999994</v>
      </c>
      <c r="AR56" s="51"/>
      <c r="AS56" s="117">
        <f>SUM(AW56,AZ56)</f>
        <v>20413</v>
      </c>
      <c r="AT56" s="118"/>
      <c r="AU56" s="52"/>
      <c r="AV56" s="50"/>
      <c r="AW56" s="107">
        <f>SUM(AK31:AK38)</f>
        <v>9239</v>
      </c>
      <c r="AX56" s="50"/>
      <c r="AY56" s="50"/>
      <c r="AZ56" s="108">
        <f>SUM(AN31:AN38)</f>
        <v>11174</v>
      </c>
      <c r="BA56" s="50"/>
      <c r="BB56" s="50"/>
      <c r="BC56" s="69">
        <f>ROUND(AS56/E56*100,1)</f>
        <v>21.9</v>
      </c>
      <c r="BD56" s="14"/>
      <c r="BE56" s="71"/>
      <c r="BF56" s="71"/>
      <c r="BG56" s="71"/>
    </row>
    <row r="57" spans="2:59" ht="15.75" customHeight="1">
      <c r="B57" s="71"/>
      <c r="C57" s="10" t="str">
        <f>+"    "&amp;6</f>
        <v xml:space="preserve">    6</v>
      </c>
      <c r="D57" s="7"/>
      <c r="E57" s="114">
        <f>Q57+AG57+AS57</f>
        <v>93781</v>
      </c>
      <c r="F57" s="115"/>
      <c r="G57" s="111"/>
      <c r="H57" s="116">
        <f>AV16</f>
        <v>46910</v>
      </c>
      <c r="I57" s="116"/>
      <c r="J57" s="109"/>
      <c r="K57" s="116">
        <f>AY16</f>
        <v>46871</v>
      </c>
      <c r="L57" s="116"/>
      <c r="M57" s="50"/>
      <c r="N57" s="50"/>
      <c r="O57" s="69">
        <f>SUM(Z57,AQ57,BC57)</f>
        <v>100</v>
      </c>
      <c r="P57" s="51"/>
      <c r="Q57" s="117">
        <f>SUM(U57,X57)</f>
        <v>12940</v>
      </c>
      <c r="R57" s="118"/>
      <c r="S57" s="111"/>
      <c r="T57" s="50"/>
      <c r="U57" s="112">
        <f>SUM(AW18:AW20)</f>
        <v>6629</v>
      </c>
      <c r="V57" s="50"/>
      <c r="W57" s="50"/>
      <c r="X57" s="112">
        <f>SUM(AZ18:AZ20)</f>
        <v>6311</v>
      </c>
      <c r="Y57" s="50"/>
      <c r="Z57" s="119">
        <f>ROUND(Q57/E57*100,1)</f>
        <v>13.8</v>
      </c>
      <c r="AA57" s="119"/>
      <c r="AB57" s="119"/>
      <c r="AC57" s="119"/>
      <c r="AD57" s="50"/>
      <c r="AE57" s="50"/>
      <c r="AF57" s="50"/>
      <c r="AG57" s="118">
        <f>SUM(AJ57,AM57)</f>
        <v>60201</v>
      </c>
      <c r="AH57" s="118"/>
      <c r="AI57" s="52"/>
      <c r="AJ57" s="116">
        <f>SUM(AW21:AW30)</f>
        <v>30970</v>
      </c>
      <c r="AK57" s="116"/>
      <c r="AL57" s="50"/>
      <c r="AM57" s="116">
        <f>SUM(AZ21:AZ30)</f>
        <v>29231</v>
      </c>
      <c r="AN57" s="116"/>
      <c r="AO57" s="50"/>
      <c r="AP57" s="50"/>
      <c r="AQ57" s="70">
        <f>ROUND(AG57/E57*100,1)</f>
        <v>64.2</v>
      </c>
      <c r="AR57" s="51"/>
      <c r="AS57" s="117">
        <f>SUM(AW57,AZ57)</f>
        <v>20640</v>
      </c>
      <c r="AT57" s="118"/>
      <c r="AU57" s="52"/>
      <c r="AV57" s="50"/>
      <c r="AW57" s="113">
        <f>SUM(AW31:AW38)</f>
        <v>9311</v>
      </c>
      <c r="AX57" s="50"/>
      <c r="AY57" s="50"/>
      <c r="AZ57" s="113">
        <f>SUM(AZ31:AZ38)</f>
        <v>11329</v>
      </c>
      <c r="BA57" s="50"/>
      <c r="BB57" s="50"/>
      <c r="BC57" s="69">
        <f>ROUND(AS57/E57*100,1)</f>
        <v>22</v>
      </c>
      <c r="BD57" s="14"/>
      <c r="BE57" s="71"/>
      <c r="BF57" s="71"/>
      <c r="BG57" s="71"/>
    </row>
    <row r="58" spans="2:59" ht="15.75" customHeight="1">
      <c r="B58" s="72"/>
      <c r="C58" s="3"/>
      <c r="D58" s="12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12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1"/>
      <c r="AE58" s="1"/>
      <c r="AF58" s="1"/>
      <c r="AG58" s="3"/>
      <c r="AH58" s="3"/>
      <c r="AI58" s="3"/>
      <c r="AJ58" s="67"/>
      <c r="AK58" s="67"/>
      <c r="AL58" s="3"/>
      <c r="AM58" s="3"/>
      <c r="AN58" s="3"/>
      <c r="AO58" s="3"/>
      <c r="AP58" s="3"/>
      <c r="AQ58" s="3"/>
      <c r="AR58" s="12"/>
      <c r="AS58" s="3"/>
      <c r="AT58" s="3"/>
      <c r="AU58" s="3"/>
      <c r="AV58" s="3"/>
      <c r="AW58" s="93"/>
      <c r="AX58" s="93"/>
      <c r="AY58" s="93"/>
      <c r="AZ58" s="93"/>
      <c r="BA58" s="3"/>
      <c r="BB58" s="3"/>
      <c r="BC58" s="3"/>
      <c r="BD58" s="3"/>
      <c r="BE58" s="71"/>
      <c r="BF58" s="71"/>
      <c r="BG58" s="71"/>
    </row>
    <row r="59" spans="2:59" ht="7.5" customHeight="1">
      <c r="B59" s="7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61"/>
      <c r="AX59" s="61"/>
      <c r="AY59" s="61"/>
      <c r="AZ59" s="61"/>
      <c r="BA59" s="1"/>
      <c r="BB59" s="1"/>
      <c r="BC59" s="1"/>
      <c r="BD59" s="1"/>
      <c r="BE59" s="71"/>
      <c r="BF59" s="71"/>
      <c r="BG59" s="71"/>
    </row>
    <row r="60" spans="2:59">
      <c r="B60" s="71"/>
      <c r="C60" s="129" t="s">
        <v>38</v>
      </c>
      <c r="D60" s="129"/>
      <c r="E60" s="129"/>
      <c r="F60" s="129"/>
      <c r="G60" s="129"/>
      <c r="H60" s="129"/>
      <c r="I60" s="129"/>
      <c r="J60" s="129"/>
      <c r="K60" s="129"/>
      <c r="L60" s="129"/>
      <c r="M60" s="129"/>
      <c r="N60" s="129"/>
      <c r="O60" s="129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9"/>
      <c r="AX60" s="79"/>
      <c r="AY60" s="79"/>
      <c r="AZ60" s="79"/>
      <c r="BA60" s="71"/>
      <c r="BB60" s="71"/>
      <c r="BC60" s="71"/>
      <c r="BD60" s="71"/>
      <c r="BE60" s="71"/>
      <c r="BF60" s="71"/>
      <c r="BG60" s="71"/>
    </row>
    <row r="61" spans="2:59">
      <c r="B61" s="71"/>
      <c r="C61" s="130"/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32"/>
      <c r="R61" s="132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9"/>
      <c r="AX61" s="79"/>
      <c r="AY61" s="79"/>
      <c r="AZ61" s="79"/>
      <c r="BA61" s="71"/>
      <c r="BB61" s="71"/>
      <c r="BC61" s="71"/>
      <c r="BD61" s="71"/>
      <c r="BE61" s="71"/>
      <c r="BF61" s="71"/>
      <c r="BG61" s="71"/>
    </row>
    <row r="62" spans="2:59"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9"/>
      <c r="AX62" s="79"/>
      <c r="AY62" s="79"/>
      <c r="AZ62" s="79"/>
      <c r="BA62" s="71"/>
      <c r="BB62" s="71"/>
      <c r="BC62" s="71"/>
      <c r="BD62" s="71"/>
      <c r="BE62" s="71"/>
      <c r="BF62" s="71"/>
      <c r="BG62" s="71"/>
    </row>
  </sheetData>
  <mergeCells count="116">
    <mergeCell ref="AX9:BD9"/>
    <mergeCell ref="G11:M11"/>
    <mergeCell ref="AI11:AO11"/>
    <mergeCell ref="AV11:BA11"/>
    <mergeCell ref="C12:C13"/>
    <mergeCell ref="A1:C1"/>
    <mergeCell ref="O5:AA5"/>
    <mergeCell ref="AH5:AN5"/>
    <mergeCell ref="C8:F8"/>
    <mergeCell ref="AX8:BD8"/>
    <mergeCell ref="C9:F9"/>
    <mergeCell ref="BA1:BE1"/>
    <mergeCell ref="S11:Y11"/>
    <mergeCell ref="BB14:BD14"/>
    <mergeCell ref="E16:F16"/>
    <mergeCell ref="H16:I16"/>
    <mergeCell ref="K16:L16"/>
    <mergeCell ref="N16:O16"/>
    <mergeCell ref="Q16:R16"/>
    <mergeCell ref="T16:U16"/>
    <mergeCell ref="W16:X16"/>
    <mergeCell ref="Z16:AC16"/>
    <mergeCell ref="AG16:AH16"/>
    <mergeCell ref="E14:G14"/>
    <mergeCell ref="N14:P14"/>
    <mergeCell ref="Q14:S14"/>
    <mergeCell ref="AG14:AI14"/>
    <mergeCell ref="AP14:AR14"/>
    <mergeCell ref="AS14:AU14"/>
    <mergeCell ref="BB16:BC16"/>
    <mergeCell ref="AV16:AW16"/>
    <mergeCell ref="AY16:AZ16"/>
    <mergeCell ref="AA18:AC18"/>
    <mergeCell ref="AA19:AC19"/>
    <mergeCell ref="AA20:AC20"/>
    <mergeCell ref="AA21:AC21"/>
    <mergeCell ref="AA22:AC22"/>
    <mergeCell ref="AJ16:AK16"/>
    <mergeCell ref="AM16:AN16"/>
    <mergeCell ref="AP16:AQ16"/>
    <mergeCell ref="AS16:AT16"/>
    <mergeCell ref="AA29:AC29"/>
    <mergeCell ref="AA30:AC30"/>
    <mergeCell ref="AA31:AC31"/>
    <mergeCell ref="AA32:AC32"/>
    <mergeCell ref="AA33:AC33"/>
    <mergeCell ref="AA34:AC34"/>
    <mergeCell ref="AA23:AC23"/>
    <mergeCell ref="AA24:AC24"/>
    <mergeCell ref="AA25:AC25"/>
    <mergeCell ref="AA26:AC26"/>
    <mergeCell ref="AA27:AC27"/>
    <mergeCell ref="AA28:AC28"/>
    <mergeCell ref="C43:L43"/>
    <mergeCell ref="Q44:AA44"/>
    <mergeCell ref="AH44:AN44"/>
    <mergeCell ref="AX46:BC46"/>
    <mergeCell ref="F48:O48"/>
    <mergeCell ref="R48:AA48"/>
    <mergeCell ref="AH48:AQ48"/>
    <mergeCell ref="AT48:BC48"/>
    <mergeCell ref="AA35:AC35"/>
    <mergeCell ref="AA36:AC36"/>
    <mergeCell ref="AA37:AC37"/>
    <mergeCell ref="AA38:AC38"/>
    <mergeCell ref="C41:O41"/>
    <mergeCell ref="C42:P42"/>
    <mergeCell ref="B46:F46"/>
    <mergeCell ref="C49:C50"/>
    <mergeCell ref="E51:G51"/>
    <mergeCell ref="N51:P51"/>
    <mergeCell ref="Q51:S51"/>
    <mergeCell ref="Z51:AC51"/>
    <mergeCell ref="AG51:AI51"/>
    <mergeCell ref="C60:O60"/>
    <mergeCell ref="C61:P61"/>
    <mergeCell ref="E54:F54"/>
    <mergeCell ref="H54:I54"/>
    <mergeCell ref="K54:L54"/>
    <mergeCell ref="E55:F55"/>
    <mergeCell ref="H55:I55"/>
    <mergeCell ref="K55:L55"/>
    <mergeCell ref="Q55:R55"/>
    <mergeCell ref="Z55:AC55"/>
    <mergeCell ref="Q61:R61"/>
    <mergeCell ref="Q54:R54"/>
    <mergeCell ref="H56:I56"/>
    <mergeCell ref="K56:L56"/>
    <mergeCell ref="E56:F56"/>
    <mergeCell ref="Q56:R56"/>
    <mergeCell ref="Z56:AC56"/>
    <mergeCell ref="AG56:AH56"/>
    <mergeCell ref="Z54:AC54"/>
    <mergeCell ref="AG54:AH54"/>
    <mergeCell ref="AM55:AN55"/>
    <mergeCell ref="AG55:AH55"/>
    <mergeCell ref="AS55:AT55"/>
    <mergeCell ref="AS56:AT56"/>
    <mergeCell ref="AM56:AN56"/>
    <mergeCell ref="AJ56:AK56"/>
    <mergeCell ref="BB51:BD51"/>
    <mergeCell ref="AJ55:AK55"/>
    <mergeCell ref="AJ54:AK54"/>
    <mergeCell ref="AM54:AN54"/>
    <mergeCell ref="AS54:AT54"/>
    <mergeCell ref="AP51:AR51"/>
    <mergeCell ref="AS51:AU51"/>
    <mergeCell ref="E57:F57"/>
    <mergeCell ref="H57:I57"/>
    <mergeCell ref="K57:L57"/>
    <mergeCell ref="Q57:R57"/>
    <mergeCell ref="Z57:AC57"/>
    <mergeCell ref="AG57:AH57"/>
    <mergeCell ref="AJ57:AK57"/>
    <mergeCell ref="AM57:AN57"/>
    <mergeCell ref="AS57:AT57"/>
  </mergeCells>
  <phoneticPr fontId="2"/>
  <pageMargins left="0.39370078740157483" right="0" top="0.59055118110236227" bottom="0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P22, 23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市民課</dc:creator>
  <cp:lastModifiedBy>setup</cp:lastModifiedBy>
  <cp:lastPrinted>2022-01-25T00:26:58Z</cp:lastPrinted>
  <dcterms:created xsi:type="dcterms:W3CDTF">1997-01-08T22:48:59Z</dcterms:created>
  <dcterms:modified xsi:type="dcterms:W3CDTF">2024-02-07T00:19:31Z</dcterms:modified>
</cp:coreProperties>
</file>