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827"/>
  <workbookPr defaultThemeVersion="202300"/>
  <xr:revisionPtr xr6:coauthVersionLast="47" xr6:coauthVersionMax="47" documentId="13_ncr:1_{4FCE2FCD-9E96-4C5B-BA2A-DFDE9B669F34}" revIDLastSave="0" xr10:uidLastSave="{00000000-0000-0000-0000-000000000000}"/>
  <workbookProtection lockStructure="1" workbookAlgorithmName="SHA-512" workbookHashValue="Xn+jh1fUFgIzDi8GpPWVi0oOdTvmQiPURRPhC6pJPFuf2j7jH2Z51I4NZKo98wHitaa/MOAUH852iZE1nTdjLw==" workbookSaltValue="ULGCzjICU/01cPc/avLRTA==" workbookSpinCount="100000"/>
  <bookViews>
    <workbookView xr2:uid="{4D0EB3DD-A8F3-4F18-85E0-8E9094397785}" windowHeight="11040" windowWidth="15600" xWindow="-120" yWindow="-120"/>
  </bookViews>
  <sheets>
    <sheet r:id="rId1" name="状況報告書" sheetId="1"/>
  </sheets>
  <definedNames>
    <definedName localSheetId="0" name="_xlnm.Print_Area">状況報告書!$A$1:$K$48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Y4" i="1" a="1"/>
  <c r="Y4" i="1" s="1"/>
  <c r="X4" i="1" a="1"/>
  <c r="X4" i="1" s="1"/>
  <c r="W4" i="1" a="1"/>
  <c r="W4" i="1" s="1"/>
  <c r="V4" i="1" a="1"/>
  <c r="V4" i="1" s="1"/>
  <c r="U4" i="1" a="1"/>
  <c r="U4" i="1" s="1"/>
  <c r="T4" i="1" a="1"/>
  <c r="T4" i="1" s="1"/>
  <c r="S4" i="1" a="1"/>
  <c r="S4" i="1" s="1"/>
  <c r="R4" i="1" a="1"/>
  <c r="R4" i="1" s="1"/>
  <c r="Q4" i="1" a="1"/>
  <c r="Q4" i="1" s="1"/>
  <c r="P4" i="1" a="1"/>
  <c r="P4" i="1" s="1"/>
  <c r="O4" i="1" a="1"/>
  <c r="O4" i="1" s="1"/>
  <c r="N4" i="1" a="1"/>
  <c r="N4" i="1" s="1"/>
  <c r="Y5" i="1" a="1"/>
  <c r="Y5" i="1" s="1"/>
  <c r="X5" i="1" a="1"/>
  <c r="X5" i="1" s="1"/>
  <c r="W5" i="1" a="1"/>
  <c r="W5" i="1" s="1"/>
  <c r="V5" i="1" a="1"/>
  <c r="V5" i="1" s="1"/>
  <c r="U5" i="1" a="1"/>
  <c r="U5" i="1" s="1"/>
  <c r="T5" i="1" a="1"/>
  <c r="T5" i="1" s="1"/>
  <c r="S5" i="1" a="1"/>
  <c r="S5" i="1" s="1"/>
  <c r="R5" i="1" a="1"/>
  <c r="R5" i="1" s="1"/>
  <c r="Q5" i="1" a="1"/>
  <c r="Q5" i="1" s="1"/>
  <c r="P5" i="1" a="1"/>
  <c r="P5" i="1" s="1"/>
  <c r="O5" i="1" a="1"/>
  <c r="O5" i="1" s="1"/>
  <c r="N5" i="1" a="1"/>
  <c r="N5" i="1" s="1"/>
  <c r="Y6" i="1" l="1"/>
  <c r="X6" i="1"/>
  <c r="W6" i="1"/>
  <c r="V6" i="1"/>
  <c r="U6" i="1"/>
  <c r="T6" i="1"/>
  <c r="R6" i="1"/>
  <c r="N6" i="1"/>
  <c r="S6" i="1"/>
  <c r="Q6" i="1"/>
  <c r="P6" i="1"/>
  <c r="O6" i="1"/>
  <c r="F34" i="1"/>
  <c r="F24" i="1"/>
  <c r="K3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<sst xmlns="http://schemas.openxmlformats.org/spreadsheetml/2006/main" count="78" uniqueCount="38">
  <si>
    <t>状況報告期間</t>
  </si>
  <si>
    <t>種　　別</t>
  </si>
  <si>
    <t>使用量</t>
  </si>
  <si>
    <t>ガソリン</t>
  </si>
  <si>
    <t>軽　　油</t>
  </si>
  <si>
    <t>状　況　報　告　書</t>
    <rPh sb="0" eb="1">
      <t>ジョウ</t>
    </rPh>
    <rPh sb="2" eb="3">
      <t>キョウ</t>
    </rPh>
    <rPh sb="4" eb="5">
      <t>ホウ</t>
    </rPh>
    <rPh sb="6" eb="7">
      <t>コク</t>
    </rPh>
    <rPh sb="8" eb="9">
      <t>ショ</t>
    </rPh>
    <phoneticPr fontId="3"/>
  </si>
  <si>
    <t>稲城市長　殿</t>
    <rPh sb="0" eb="4">
      <t>イナギシチョウ</t>
    </rPh>
    <rPh sb="5" eb="6">
      <t>ドノ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</si>
  <si>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</si>
  <si>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</si>
  <si>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フリガナ</t>
    <phoneticPr fontId="3"/>
  </si>
  <si>
    <t>　稲城市心身障害者（児）自動車燃料費・タクシー料金給付事業実施要綱に基づく給付金の支給を受けたいので、支出を証する書類を添えて、下記のとおり報告します。</t>
    <phoneticPr fontId="3"/>
  </si>
  <si>
    <t>記</t>
    <rPh sb="0" eb="1">
      <t>キ</t>
    </rPh>
    <phoneticPr fontId="3"/>
  </si>
  <si>
    <t>タクシー</t>
  </si>
  <si>
    <t>２　タクシー料金</t>
    <phoneticPr fontId="3"/>
  </si>
  <si>
    <t>1　自動車燃料費</t>
    <rPh sb="2" eb="5">
      <t>ジドウシャ</t>
    </rPh>
    <rPh sb="5" eb="8">
      <t>ネンリョウヒ</t>
    </rPh>
    <phoneticPr fontId="3"/>
  </si>
  <si>
    <t>３　使用又は利用内容（該当期間内の主な使用・利用内容を記入してください）</t>
    <rPh sb="2" eb="4">
      <t>シヨウ</t>
    </rPh>
    <rPh sb="4" eb="5">
      <t>マタ</t>
    </rPh>
    <rPh sb="6" eb="10">
      <t>リヨウナイヨウ</t>
    </rPh>
    <rPh sb="11" eb="13">
      <t>ガイトウ</t>
    </rPh>
    <rPh sb="13" eb="16">
      <t>キカンナイ</t>
    </rPh>
    <rPh sb="17" eb="18">
      <t>オモ</t>
    </rPh>
    <rPh sb="19" eb="21">
      <t>シヨウ</t>
    </rPh>
    <rPh sb="22" eb="26">
      <t>リヨウナイヨウ</t>
    </rPh>
    <rPh sb="27" eb="29">
      <t>キニュウ</t>
    </rPh>
    <phoneticPr fontId="3"/>
  </si>
  <si>
    <t>生年月日</t>
    <rPh sb="0" eb="4">
      <t>セイネンガッピ</t>
    </rPh>
    <phoneticPr fontId="3"/>
  </si>
  <si>
    <t>電話番号</t>
    <rPh sb="0" eb="4">
      <t>デンワバンゴウ</t>
    </rPh>
    <phoneticPr fontId="3"/>
  </si>
  <si>
    <t>月</t>
    <rPh sb="0" eb="1">
      <t>ツキ</t>
    </rPh>
    <phoneticPr fontId="3"/>
  </si>
  <si>
    <t>月分</t>
    <rPh sb="0" eb="1">
      <t>ガツ</t>
    </rPh>
    <rPh sb="1" eb="2">
      <t>ブン</t>
    </rPh>
    <phoneticPr fontId="3"/>
  </si>
  <si>
    <t>年</t>
    <rPh sb="0" eb="1">
      <t>ネン</t>
    </rPh>
    <phoneticPr fontId="3"/>
  </si>
  <si>
    <t>利用料金</t>
    <rPh sb="0" eb="4">
      <t>リヨウリョウキン</t>
    </rPh>
    <phoneticPr fontId="3"/>
  </si>
  <si>
    <t>月分</t>
    <rPh sb="0" eb="2">
      <t>ガツブン</t>
    </rPh>
    <phoneticPr fontId="3"/>
  </si>
  <si>
    <t>ガソリン・軽油</t>
    <rPh sb="5" eb="7">
      <t>ケイユ</t>
    </rPh>
    <phoneticPr fontId="3"/>
  </si>
  <si>
    <t>タクシー</t>
    <phoneticPr fontId="3"/>
  </si>
  <si>
    <t>金額が高い方</t>
    <rPh sb="0" eb="2">
      <t>キンガク</t>
    </rPh>
    <rPh sb="3" eb="4">
      <t>タカ</t>
    </rPh>
    <rPh sb="5" eb="6">
      <t>ホウ</t>
    </rPh>
    <phoneticPr fontId="3"/>
  </si>
  <si>
    <t/>
  </si>
  <si>
    <t>年　　　月　　日</t>
    <rPh sb="0" eb="1">
      <t>ネン</t>
    </rPh>
    <rPh sb="4" eb="5">
      <t>ガツ</t>
    </rPh>
    <rPh sb="7" eb="8">
      <t>ニチ</t>
    </rPh>
    <phoneticPr fontId="3"/>
  </si>
  <si>
    <t>【自動車燃料費：確認箇所】</t>
    <rPh sb="1" eb="4">
      <t>ジドウシャ</t>
    </rPh>
    <rPh sb="4" eb="7">
      <t>ネンリョウヒ</t>
    </rPh>
    <rPh sb="8" eb="10">
      <t>カクニン</t>
    </rPh>
    <phoneticPr fontId="3"/>
  </si>
  <si>
    <t>様式第４号（第８条関係）</t>
    <phoneticPr fontId="3"/>
  </si>
  <si>
    <t>ℓ</t>
    <phoneticPr fontId="3"/>
  </si>
  <si>
    <t>円</t>
    <rPh sb="0" eb="1">
      <t>エン</t>
    </rPh>
    <phoneticPr fontId="3"/>
  </si>
  <si>
    <t>合　　計</t>
    <phoneticPr fontId="3"/>
  </si>
  <si>
    <r>
      <rPr>
        <sz val="10.5"/>
        <color theme="1"/>
        <rFont val="ＭＳ 明朝"/>
        <family val="1"/>
        <charset val="128"/>
      </rPr>
      <t>【タクシー料金：注意事項】</t>
    </r>
    <r>
      <rPr>
        <u/>
        <sz val="10.5"/>
        <color theme="1"/>
        <rFont val="ＭＳ 明朝"/>
        <family val="1"/>
        <charset val="128"/>
      </rPr>
      <t xml:space="preserve">
※以下の料金は対象外となりますのでご注意ください。
</t>
    </r>
    <r>
      <rPr>
        <sz val="10.5"/>
        <color theme="1"/>
        <rFont val="ＭＳ 明朝"/>
        <family val="1"/>
        <charset val="128"/>
      </rPr>
      <t>　予約料金、有料道路通行料金、介助料金、稲城市社会福祉
　協議会のハンディキャブ利用料</t>
    </r>
    <r>
      <rPr>
        <u/>
        <sz val="10.5"/>
        <color theme="1"/>
        <rFont val="ＭＳ 明朝"/>
        <family val="1"/>
        <charset val="128"/>
      </rPr>
      <t xml:space="preserve">
</t>
    </r>
    <r>
      <rPr>
        <sz val="10.5"/>
        <color theme="1"/>
        <rFont val="ＭＳ 明朝"/>
        <family val="1"/>
        <charset val="128"/>
      </rPr>
      <t xml:space="preserve">
※障害者手帳による割引（１割引）が適用されたものとなっ
　ているかご確認ください。</t>
    </r>
    <rPh sb="15" eb="17">
      <t>イカ</t>
    </rPh>
    <rPh sb="18" eb="20">
      <t>リョウキン</t>
    </rPh>
    <rPh sb="21" eb="24">
      <t>タイショウガイ</t>
    </rPh>
    <rPh sb="32" eb="34">
      <t>チュウイ</t>
    </rPh>
    <rPh sb="80" eb="83">
      <t>リヨウリョウ</t>
    </rPh>
    <phoneticPr fontId="3"/>
  </si>
  <si>
    <t>支払額総合計（円）</t>
    <rPh sb="0" eb="2">
      <t>シハラ</t>
    </rPh>
    <rPh sb="2" eb="3">
      <t>ガク</t>
    </rPh>
    <rPh sb="3" eb="6">
      <t>ソウゴウケイ</t>
    </rPh>
    <rPh sb="7" eb="8">
      <t>エン</t>
    </rPh>
    <phoneticPr fontId="3"/>
  </si>
  <si>
    <t>月単位で給付の種別（自動車燃料費／タクシー料金）を変更できますが、同一月内での混合はできません（例：４月自動車燃料費、５月タクシー料金は可。４月の中で自動車燃料費＋タクシー料金の混合は不可）。</t>
    <phoneticPr fontId="3"/>
  </si>
  <si>
    <t>４　この報告書とあわせて、領収書の原本をご提出ください。
　　※メールによる提出の場合は、領収書の画像をメールに添付の上、原本はご自宅で５年間保管してください。</t>
    <rPh sb="4" eb="7">
      <t>ホウコクショ</t>
    </rPh>
    <rPh sb="13" eb="16">
      <t>リョウシュウショ</t>
    </rPh>
    <rPh sb="17" eb="19">
      <t>ゲンポン</t>
    </rPh>
    <rPh sb="21" eb="23">
      <t>テイシュツ</t>
    </rPh>
    <rPh sb="38" eb="40">
      <t>テイシュツ</t>
    </rPh>
    <rPh sb="41" eb="43">
      <t>バアイ</t>
    </rPh>
    <rPh sb="45" eb="48">
      <t>リョウシュウショ</t>
    </rPh>
    <rPh sb="49" eb="51">
      <t>ガゾウ</t>
    </rPh>
    <rPh sb="56" eb="58">
      <t>テンプ</t>
    </rPh>
    <rPh sb="59" eb="60">
      <t>ウエ</t>
    </rPh>
    <rPh sb="61" eb="63">
      <t>ゲンポン</t>
    </rPh>
    <rPh sb="65" eb="67">
      <t>ジタク</t>
    </rPh>
    <rPh sb="69" eb="71">
      <t>ネンカン</t>
    </rPh>
    <rPh sb="71" eb="73">
      <t>ホカン</t>
    </rPh>
    <phoneticPr fontId="3"/>
  </si>
  <si>
    <t xml:space="preserve">例）通院のため、買い物のため等 </t>
    <rPh sb="0" eb="1">
      <t>レイ</t>
    </rPh>
    <rPh sb="2" eb="4">
      <t>ツウイン</t>
    </rPh>
    <rPh sb="8" eb="9">
      <t>カ</t>
    </rPh>
    <rPh sb="10" eb="11">
      <t>モノ</t>
    </rPh>
    <rPh sb="14" eb="15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</si>
</sst>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Century"/>
      <family val="1"/>
    </font>
    <font>
      <sz val="10.5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b/>
      <sz val="10.5"/>
      <color theme="1"/>
      <name val="ＭＳ 明朝"/>
      <family val="1"/>
      <charset val="128"/>
    </font>
    <font>
      <u/>
      <sz val="10.5"/>
      <color theme="1"/>
      <name val="ＭＳ 明朝"/>
      <family val="1"/>
      <charset val="128"/>
    </font>
    <font>
      <b/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Continuous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3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6" xfId="0" applyBorder="1">
      <alignment vertical="center"/>
    </xf>
    <xf numFmtId="0" fontId="0" fillId="0" borderId="0" xfId="0" quotePrefix="1">
      <alignment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Continuous" vertical="center" wrapText="1"/>
    </xf>
    <xf numFmtId="0" fontId="2" fillId="0" borderId="26" xfId="0" applyFont="1" applyBorder="1" applyAlignment="1">
      <alignment horizontal="centerContinuous" vertical="center" wrapText="1"/>
    </xf>
    <xf numFmtId="0" fontId="2" fillId="0" borderId="21" xfId="0" applyFont="1" applyBorder="1" applyAlignment="1">
      <alignment horizontal="centerContinuous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6" fillId="2" borderId="19" xfId="0" applyFont="1" applyFill="1" applyBorder="1" applyAlignment="1">
      <alignment horizontal="right" vertical="center" wrapText="1"/>
    </xf>
    <xf numFmtId="0" fontId="6" fillId="2" borderId="34" xfId="0" applyFont="1" applyFill="1" applyBorder="1" applyAlignment="1">
      <alignment horizontal="right" vertical="center" wrapText="1"/>
    </xf>
    <xf numFmtId="0" fontId="6" fillId="2" borderId="24" xfId="0" applyFont="1" applyFill="1" applyBorder="1" applyAlignment="1">
      <alignment horizontal="right" vertical="center" wrapText="1"/>
    </xf>
    <xf numFmtId="0" fontId="6" fillId="2" borderId="25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6" fillId="2" borderId="18" xfId="0" applyFont="1" applyFill="1" applyBorder="1" applyAlignment="1">
      <alignment horizontal="right" vertical="center" wrapText="1"/>
    </xf>
    <xf numFmtId="0" fontId="6" fillId="2" borderId="39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distributed" vertical="center"/>
    </xf>
    <xf numFmtId="0" fontId="4" fillId="0" borderId="35" xfId="0" applyFont="1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2" fillId="0" borderId="46" xfId="0" applyFont="1" applyBorder="1" applyAlignment="1">
      <alignment horizontal="right" vertical="center" wrapText="1"/>
    </xf>
    <xf numFmtId="0" fontId="2" fillId="0" borderId="43" xfId="0" applyFont="1" applyBorder="1" applyAlignment="1">
      <alignment horizontal="right" vertical="center" wrapText="1"/>
    </xf>
    <xf numFmtId="0" fontId="2" fillId="0" borderId="19" xfId="0" applyFont="1" applyBorder="1" applyAlignment="1">
      <alignment horizontal="right" vertical="center" wrapText="1"/>
    </xf>
    <xf numFmtId="0" fontId="2" fillId="0" borderId="34" xfId="0" applyFont="1" applyBorder="1" applyAlignment="1">
      <alignment horizontal="right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2" fillId="0" borderId="42" xfId="0" applyFont="1" applyBorder="1" applyAlignment="1">
      <alignment horizontal="right" vertical="center" wrapText="1"/>
    </xf>
    <xf numFmtId="0" fontId="2" fillId="0" borderId="49" xfId="0" applyFont="1" applyBorder="1" applyAlignment="1">
      <alignment vertical="center" wrapText="1"/>
    </xf>
    <xf numFmtId="0" fontId="2" fillId="0" borderId="50" xfId="0" applyFont="1" applyBorder="1" applyAlignment="1">
      <alignment horizontal="right" vertical="center" wrapText="1"/>
    </xf>
    <xf numFmtId="0" fontId="2" fillId="0" borderId="12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8" fillId="0" borderId="0" xfId="0" applyFont="1" applyAlignment="1">
      <alignment horizontal="center" vertical="center"/>
    </xf>
    <xf numFmtId="0" fontId="6" fillId="2" borderId="24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12" fillId="0" borderId="1" xfId="0" applyFont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0" fillId="0" borderId="17" xfId="0" applyBorder="1" applyAlignment="1">
      <alignment horizontal="right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right" vertical="center" wrapText="1"/>
    </xf>
    <xf numFmtId="0" fontId="2" fillId="0" borderId="44" xfId="0" applyFont="1" applyBorder="1" applyAlignment="1">
      <alignment horizontal="right" vertical="center" wrapText="1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2" borderId="18" xfId="0" applyFill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2" borderId="0" xfId="0" applyFill="1" applyAlignment="1">
      <alignment horizontal="right" vertical="center"/>
    </xf>
    <xf numFmtId="0" fontId="0" fillId="2" borderId="19" xfId="0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37" xfId="0" applyFont="1" applyFill="1" applyBorder="1" applyAlignment="1">
      <alignment horizontal="left" vertical="center"/>
    </xf>
    <xf numFmtId="0" fontId="4" fillId="2" borderId="38" xfId="0" applyFont="1" applyFill="1" applyBorder="1" applyAlignment="1">
      <alignment horizontal="left" vertical="center"/>
    </xf>
    <xf numFmtId="0" fontId="0" fillId="2" borderId="16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9" fillId="0" borderId="5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0" fillId="2" borderId="11" xfId="0" applyFill="1" applyBorder="1" applyAlignment="1">
      <alignment horizontal="left" vertical="top"/>
    </xf>
    <xf numFmtId="0" fontId="0" fillId="2" borderId="12" xfId="0" applyFill="1" applyBorder="1" applyAlignment="1">
      <alignment horizontal="left" vertical="top"/>
    </xf>
    <xf numFmtId="0" fontId="0" fillId="2" borderId="13" xfId="0" applyFill="1" applyBorder="1" applyAlignment="1">
      <alignment horizontal="left" vertical="top"/>
    </xf>
    <xf numFmtId="0" fontId="0" fillId="2" borderId="14" xfId="0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15" xfId="0" applyFill="1" applyBorder="1" applyAlignment="1">
      <alignment horizontal="left" vertical="top"/>
    </xf>
    <xf numFmtId="0" fontId="0" fillId="2" borderId="16" xfId="0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2" borderId="17" xfId="0" applyFill="1" applyBorder="1" applyAlignment="1">
      <alignment horizontal="left" vertical="top"/>
    </xf>
    <xf numFmtId="0" fontId="2" fillId="0" borderId="48" xfId="0" applyFont="1" applyBorder="1" applyAlignment="1">
      <alignment horizontal="right" vertical="center" wrapText="1"/>
    </xf>
    <xf numFmtId="0" fontId="2" fillId="0" borderId="45" xfId="0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8750</xdr:colOff>
      <xdr:row>14</xdr:row>
      <xdr:rowOff>57150</xdr:rowOff>
    </xdr:from>
    <xdr:to>
      <xdr:col>9</xdr:col>
      <xdr:colOff>838974</xdr:colOff>
      <xdr:row>25</xdr:row>
      <xdr:rowOff>28575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1ADC3FC3-30D6-3B5F-7C70-876C040CE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5350" y="3619500"/>
          <a:ext cx="1849400" cy="26289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8</xdr:col>
      <xdr:colOff>657225</xdr:colOff>
      <xdr:row>17</xdr:row>
      <xdr:rowOff>19050</xdr:rowOff>
    </xdr:from>
    <xdr:to>
      <xdr:col>10</xdr:col>
      <xdr:colOff>266700</xdr:colOff>
      <xdr:row>18</xdr:row>
      <xdr:rowOff>114300</xdr:rowOff>
    </xdr:to>
    <xdr:sp macro="" textlink="">
      <xdr:nvSpPr>
        <xdr:cNvPr id="8" name="吹き出し: 左矢印 7">
          <a:extLst>
            <a:ext uri="{FF2B5EF4-FFF2-40B4-BE49-F238E27FC236}">
              <a16:creationId xmlns:a16="http://schemas.microsoft.com/office/drawing/2014/main" id="{C821CDD9-31FF-E6CB-1617-C07738F0C396}"/>
            </a:ext>
          </a:extLst>
        </xdr:cNvPr>
        <xdr:cNvSpPr/>
      </xdr:nvSpPr>
      <xdr:spPr>
        <a:xfrm>
          <a:off x="4523254" y="3963521"/>
          <a:ext cx="1671358" cy="330573"/>
        </a:xfrm>
        <a:prstGeom prst="leftArrowCallou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利用月を確認</a:t>
          </a:r>
        </a:p>
      </xdr:txBody>
    </xdr:sp>
    <xdr:clientData/>
  </xdr:twoCellAnchor>
  <xdr:twoCellAnchor>
    <xdr:from>
      <xdr:col>8</xdr:col>
      <xdr:colOff>638174</xdr:colOff>
      <xdr:row>19</xdr:row>
      <xdr:rowOff>123825</xdr:rowOff>
    </xdr:from>
    <xdr:to>
      <xdr:col>10</xdr:col>
      <xdr:colOff>247649</xdr:colOff>
      <xdr:row>20</xdr:row>
      <xdr:rowOff>114300</xdr:rowOff>
    </xdr:to>
    <xdr:sp macro="" textlink="">
      <xdr:nvSpPr>
        <xdr:cNvPr id="9" name="吹き出し: 左矢印 8">
          <a:extLst>
            <a:ext uri="{FF2B5EF4-FFF2-40B4-BE49-F238E27FC236}">
              <a16:creationId xmlns:a16="http://schemas.microsoft.com/office/drawing/2014/main" id="{5D08FC93-617C-4632-DCA3-2687C814EEEE}"/>
            </a:ext>
          </a:extLst>
        </xdr:cNvPr>
        <xdr:cNvSpPr/>
      </xdr:nvSpPr>
      <xdr:spPr>
        <a:xfrm>
          <a:off x="4504203" y="4538943"/>
          <a:ext cx="1671358" cy="225798"/>
        </a:xfrm>
        <a:prstGeom prst="leftArrowCallou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/>
            <a:t>種別の確認</a:t>
          </a:r>
        </a:p>
      </xdr:txBody>
    </xdr:sp>
    <xdr:clientData/>
  </xdr:twoCellAnchor>
  <xdr:twoCellAnchor>
    <xdr:from>
      <xdr:col>8</xdr:col>
      <xdr:colOff>581025</xdr:colOff>
      <xdr:row>20</xdr:row>
      <xdr:rowOff>142875</xdr:rowOff>
    </xdr:from>
    <xdr:to>
      <xdr:col>10</xdr:col>
      <xdr:colOff>180975</xdr:colOff>
      <xdr:row>21</xdr:row>
      <xdr:rowOff>209550</xdr:rowOff>
    </xdr:to>
    <xdr:sp macro="" textlink="">
      <xdr:nvSpPr>
        <xdr:cNvPr id="10" name="吹き出し: 左矢印 9">
          <a:extLst>
            <a:ext uri="{FF2B5EF4-FFF2-40B4-BE49-F238E27FC236}">
              <a16:creationId xmlns:a16="http://schemas.microsoft.com/office/drawing/2014/main" id="{8B716D51-1BA5-90C2-A501-DBA549A38192}"/>
            </a:ext>
          </a:extLst>
        </xdr:cNvPr>
        <xdr:cNvSpPr/>
      </xdr:nvSpPr>
      <xdr:spPr>
        <a:xfrm>
          <a:off x="3857625" y="5133975"/>
          <a:ext cx="1657350" cy="304800"/>
        </a:xfrm>
        <a:prstGeom prst="leftArrowCallou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使用量の確認</a:t>
          </a:r>
        </a:p>
      </xdr:txBody>
    </xdr:sp>
    <xdr:clientData/>
  </xdr:twoCellAnchor>
  <xdr:twoCellAnchor>
    <xdr:from>
      <xdr:col>8</xdr:col>
      <xdr:colOff>33618</xdr:colOff>
      <xdr:row>24</xdr:row>
      <xdr:rowOff>171011</xdr:rowOff>
    </xdr:from>
    <xdr:to>
      <xdr:col>9</xdr:col>
      <xdr:colOff>795617</xdr:colOff>
      <xdr:row>25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1F1DCD-4190-0673-4490-91D4891EFDE3}"/>
            </a:ext>
          </a:extLst>
        </xdr:cNvPr>
        <xdr:cNvSpPr/>
      </xdr:nvSpPr>
      <xdr:spPr>
        <a:xfrm>
          <a:off x="3901596" y="5869446"/>
          <a:ext cx="1780760" cy="77467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333375</xdr:colOff>
      <xdr:row>15</xdr:row>
      <xdr:rowOff>145676</xdr:rowOff>
    </xdr:from>
    <xdr:to>
      <xdr:col>10</xdr:col>
      <xdr:colOff>1546412</xdr:colOff>
      <xdr:row>24</xdr:row>
      <xdr:rowOff>67234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59D36A2-2F39-FB51-ACDB-20D858E8996F}"/>
            </a:ext>
          </a:extLst>
        </xdr:cNvPr>
        <xdr:cNvSpPr txBox="1"/>
      </xdr:nvSpPr>
      <xdr:spPr>
        <a:xfrm>
          <a:off x="6261287" y="3619500"/>
          <a:ext cx="1213037" cy="20730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 u="sng"/>
            <a:t>種別</a:t>
          </a:r>
          <a:endParaRPr kumimoji="1" lang="en-US" altLang="ja-JP" sz="1200" b="1" u="sng"/>
        </a:p>
        <a:p>
          <a:r>
            <a:rPr kumimoji="1" lang="ja-JP" altLang="en-US" sz="1050" u="none"/>
            <a:t>・ハイオク</a:t>
          </a:r>
          <a:endParaRPr kumimoji="1" lang="en-US" altLang="ja-JP" sz="1050" u="none"/>
        </a:p>
        <a:p>
          <a:r>
            <a:rPr kumimoji="1" lang="ja-JP" altLang="en-US" sz="1050" u="none"/>
            <a:t>・レギュラー</a:t>
          </a:r>
          <a:endParaRPr kumimoji="1" lang="en-US" altLang="ja-JP" sz="1050" u="none"/>
        </a:p>
        <a:p>
          <a:r>
            <a:rPr kumimoji="1" lang="ja-JP" altLang="en-US" sz="1050" u="sng"/>
            <a:t>⇒ガソリンの欄</a:t>
          </a:r>
          <a:endParaRPr kumimoji="1" lang="en-US" altLang="ja-JP" sz="1050" u="sng"/>
        </a:p>
        <a:p>
          <a:r>
            <a:rPr kumimoji="1" lang="ja-JP" altLang="en-US" sz="1050" u="sng"/>
            <a:t>へ記入。</a:t>
          </a:r>
          <a:endParaRPr kumimoji="1" lang="en-US" altLang="ja-JP" sz="1050" u="sng"/>
        </a:p>
        <a:p>
          <a:endParaRPr kumimoji="1" lang="en-US" altLang="ja-JP" sz="1050" u="none"/>
        </a:p>
        <a:p>
          <a:r>
            <a:rPr kumimoji="1" lang="ja-JP" altLang="en-US" sz="1050" u="none"/>
            <a:t>・軽油</a:t>
          </a:r>
          <a:endParaRPr kumimoji="1" lang="en-US" altLang="ja-JP" sz="1050" u="none"/>
        </a:p>
        <a:p>
          <a:r>
            <a:rPr kumimoji="1" lang="ja-JP" altLang="en-US" sz="1050" u="sng"/>
            <a:t>⇒軽油の欄へ記入。</a:t>
          </a:r>
          <a:endParaRPr kumimoji="1" lang="en-US" altLang="ja-JP" sz="1050" u="sng"/>
        </a:p>
        <a:p>
          <a:endParaRPr kumimoji="1" lang="ja-JP" altLang="en-US" sz="1050" u="none"/>
        </a:p>
      </xdr:txBody>
    </xdr:sp>
    <xdr:clientData/>
  </xdr:twoCellAnchor>
  <xdr:twoCellAnchor>
    <xdr:from>
      <xdr:col>7</xdr:col>
      <xdr:colOff>638734</xdr:colOff>
      <xdr:row>25</xdr:row>
      <xdr:rowOff>134471</xdr:rowOff>
    </xdr:from>
    <xdr:to>
      <xdr:col>10</xdr:col>
      <xdr:colOff>997322</xdr:colOff>
      <xdr:row>26</xdr:row>
      <xdr:rowOff>123265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536F856-3583-E9AB-17CA-DD1A5A62F987}"/>
            </a:ext>
          </a:extLst>
        </xdr:cNvPr>
        <xdr:cNvSpPr txBox="1"/>
      </xdr:nvSpPr>
      <xdr:spPr>
        <a:xfrm>
          <a:off x="3821205" y="6006353"/>
          <a:ext cx="3104029" cy="2241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▲画像はイメージです。実際と異なる場合があります。</a:t>
          </a:r>
        </a:p>
      </xdr:txBody>
    </xdr:sp>
    <xdr:clientData/>
  </xdr:twoCellAnchor>
  <xdr:twoCellAnchor>
    <xdr:from>
      <xdr:col>10</xdr:col>
      <xdr:colOff>39461</xdr:colOff>
      <xdr:row>0</xdr:row>
      <xdr:rowOff>133351</xdr:rowOff>
    </xdr:from>
    <xdr:to>
      <xdr:col>10</xdr:col>
      <xdr:colOff>1476374</xdr:colOff>
      <xdr:row>1</xdr:row>
      <xdr:rowOff>85726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49E8CF2-F5C8-A0FC-D2D5-CE7FBF37F82B}"/>
            </a:ext>
          </a:extLst>
        </xdr:cNvPr>
        <xdr:cNvSpPr/>
      </xdr:nvSpPr>
      <xdr:spPr>
        <a:xfrm>
          <a:off x="5964011" y="133351"/>
          <a:ext cx="1436913" cy="1905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95250</xdr:colOff>
      <xdr:row>0</xdr:row>
      <xdr:rowOff>28576</xdr:rowOff>
    </xdr:from>
    <xdr:to>
      <xdr:col>10</xdr:col>
      <xdr:colOff>1666874</xdr:colOff>
      <xdr:row>1</xdr:row>
      <xdr:rowOff>171450</xdr:rowOff>
    </xdr:to>
    <xdr:sp macro="" textlink="">
      <xdr:nvSpPr>
        <xdr:cNvPr id="6" name="四角形: 角を丸くする 5">
          <a:extLst>
            <a:ext uri="{FF2B5EF4-FFF2-40B4-BE49-F238E27FC236}">
              <a16:creationId xmlns:a16="http://schemas.microsoft.com/office/drawing/2014/main" id="{32D45A4B-8E1E-D267-92C2-BBA8F4F3458A}"/>
            </a:ext>
          </a:extLst>
        </xdr:cNvPr>
        <xdr:cNvSpPr/>
      </xdr:nvSpPr>
      <xdr:spPr>
        <a:xfrm>
          <a:off x="3276600" y="28576"/>
          <a:ext cx="4314824" cy="380999"/>
        </a:xfrm>
        <a:prstGeom prst="round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247651</xdr:colOff>
      <xdr:row>0</xdr:row>
      <xdr:rowOff>57151</xdr:rowOff>
    </xdr:from>
    <xdr:to>
      <xdr:col>10</xdr:col>
      <xdr:colOff>19051</xdr:colOff>
      <xdr:row>1</xdr:row>
      <xdr:rowOff>123826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97327D55-132B-7642-8134-1ED8A8FE1D6C}"/>
            </a:ext>
          </a:extLst>
        </xdr:cNvPr>
        <xdr:cNvSpPr txBox="1"/>
      </xdr:nvSpPr>
      <xdr:spPr>
        <a:xfrm>
          <a:off x="3429001" y="57151"/>
          <a:ext cx="25146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/>
            <a:t>色のついた箇所のみご記入ください。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5538C-0D94-428F-9262-954990CDFECB}">
  <sheetPr>
    <pageSetUpPr fitToPage="1"/>
  </sheetPr>
  <dimension ref="A1:Y47"/>
  <sheetViews>
    <sheetView tabSelected="1" view="pageBreakPreview" zoomScaleNormal="70" zoomScaleSheetLayoutView="100" zoomScalePageLayoutView="85" workbookViewId="0"/>
  </sheetViews>
  <sheetFormatPr defaultRowHeight="18.75" x14ac:dyDescent="0.4"/>
  <cols>
    <col min="1" max="1" width="7" customWidth="1"/>
    <col min="2" max="2" width="4.125" customWidth="1"/>
    <col min="3" max="3" width="4.25" customWidth="1"/>
    <col min="4" max="4" width="5" customWidth="1"/>
    <col min="6" max="6" width="9" customWidth="1"/>
    <col min="7" max="7" width="3.375" customWidth="1"/>
    <col min="8" max="8" width="9" customWidth="1"/>
    <col min="9" max="9" width="13.375" customWidth="1"/>
    <col min="10" max="10" width="13.625" customWidth="1"/>
    <col min="11" max="11" width="22.625" customWidth="1"/>
    <col min="12" max="12" width="0" hidden="1" customWidth="1"/>
    <col min="13" max="13" width="15.125" hidden="1" customWidth="1"/>
    <col min="14" max="14" width="10.75" hidden="1" customWidth="1"/>
    <col min="15" max="25" width="9" hidden="1" customWidth="1"/>
    <col min="26" max="26" width="0" hidden="1" customWidth="1"/>
  </cols>
  <sheetData>
    <row r="1" spans="1:25" x14ac:dyDescent="0.4">
      <c r="H1" s="111"/>
      <c r="I1" s="111"/>
    </row>
    <row r="2" spans="1:25" x14ac:dyDescent="0.4">
      <c r="H2" s="111"/>
      <c r="I2" s="111"/>
    </row>
    <row r="3" spans="1:25" ht="19.5" thickBot="1" x14ac:dyDescent="0.45">
      <c r="A3" t="s">
        <v>29</v>
      </c>
      <c r="J3" s="110"/>
      <c r="K3" s="110"/>
      <c r="M3" s="12" t="s">
        <v>18</v>
      </c>
      <c r="N3" s="13">
        <v>1</v>
      </c>
      <c r="O3" s="14">
        <v>2</v>
      </c>
      <c r="P3" s="14">
        <v>3</v>
      </c>
      <c r="Q3" s="14">
        <v>4</v>
      </c>
      <c r="R3" s="14">
        <v>5</v>
      </c>
      <c r="S3" s="14">
        <v>6</v>
      </c>
      <c r="T3" s="14">
        <v>7</v>
      </c>
      <c r="U3" s="14">
        <v>8</v>
      </c>
      <c r="V3" s="14">
        <v>9</v>
      </c>
      <c r="W3" s="14">
        <v>10</v>
      </c>
      <c r="X3" s="14">
        <v>11</v>
      </c>
      <c r="Y3" s="14">
        <v>12</v>
      </c>
    </row>
    <row r="4" spans="1:25" ht="25.5" x14ac:dyDescent="0.4">
      <c r="A4" s="49" t="s">
        <v>5</v>
      </c>
      <c r="B4" s="49"/>
      <c r="C4" s="49"/>
      <c r="D4" s="49"/>
      <c r="E4" s="49"/>
      <c r="F4" s="49"/>
      <c r="G4" s="49"/>
      <c r="H4" s="49"/>
      <c r="I4" s="49"/>
      <c r="J4" s="49"/>
      <c r="K4" s="49"/>
      <c r="M4" s="9" t="s">
        <v>23</v>
      </c>
      <c r="N4" s="10" cm="1">
        <f t="array" ref="N4">IFERROR(_xlfn.IFS($C$16=1,SUM($F$16*50,$F$17*30),$C$18=1,SUM($F$18*50,$F$19*30),$C$20=1,SUM($F$20*50,$F$21*30),$C$22=1,SUM($F$22*50,$F$23*30)),0)</f>
        <v>0</v>
      </c>
      <c r="O4" s="11" cm="1">
        <f t="array" ref="O4">IFERROR(_xlfn.IFS($C$16=2,SUM($F$16*50,$F$17*30),$C$18=2,SUM($F$18*50,$F$19*30),$C$20=2,SUM($F$20*50,$F$21*30),$C$22=2,SUM($F$22*50,$F$23*30)),0)</f>
        <v>0</v>
      </c>
      <c r="P4" s="11" cm="1">
        <f t="array" ref="P4">IFERROR(_xlfn.IFS($C$16=3,SUM($F$16*50,$F$17*30),$C$18=3,SUM($F$18*50,$F$19*30),$C$20=3,SUM($F$20*50,$F$21*30),$C$22=3,SUM($F$22*50,$F$23*30)),0)</f>
        <v>0</v>
      </c>
      <c r="Q4" s="11" cm="1">
        <f t="array" ref="Q4">IFERROR(_xlfn.IFS($C$16=4,SUM($F$16*50,$F$17*30),$C$18=4,SUM($F$18*50,$F$19*30),$C$20=4,SUM($F$20*50,$F$21*30),$C$22=4,SUM($F$22*50,$F$23*30)),0)</f>
        <v>0</v>
      </c>
      <c r="R4" s="11" cm="1">
        <f t="array" ref="R4">IFERROR(_xlfn.IFS($C$16=5,SUM($F$16*50,$F$17*30),$C$18=5,SUM($F$18*50,$F$19*30),$C$20=5,SUM($F$20*50,$F$21*30),$C$22=5,SUM($F$22*50,$F$23*30)),0)</f>
        <v>0</v>
      </c>
      <c r="S4" s="11" cm="1">
        <f t="array" ref="S4">IFERROR(_xlfn.IFS($C$16=6,SUM($F$16*50,$F$17*30),$C$18=6,SUM($F$18*50,$F$19*30),$C$20=6,SUM($F$20*50,$F$21*30),$C$22=6,SUM($F$22*50,$F$23*30)),0)</f>
        <v>0</v>
      </c>
      <c r="T4" s="11" cm="1">
        <f t="array" ref="T4">IFERROR(_xlfn.IFS($C$16=7,SUM($F$16*50,$F$17*30),$C$18=7,SUM($F$18*50,$F$19*30),$C$20=7,SUM($F$20*50,$F$21*30),$C$22=7,SUM($F$22*50,$F$23*30)),0)</f>
        <v>0</v>
      </c>
      <c r="U4" s="11" cm="1">
        <f t="array" ref="U4">IFERROR(_xlfn.IFS($C$16=8,SUM($F$16*50,$F$17*30),$C$18=8,SUM($F$18*50,$F$19*30),$C$20=8,SUM($F$20*50,$F$21*30),$C$22=8,SUM($F$22*50,$F$23*30)),0)</f>
        <v>0</v>
      </c>
      <c r="V4" s="11" cm="1">
        <f t="array" ref="V4">IFERROR(_xlfn.IFS($C$16=9,SUM($F$16*50,$F$17*30),$C$18=9,SUM($F$18*50,$F$19*30),$C$20=9,SUM($F$20*50,$F$21*30),$C$22=9,SUM($F$22*50,$F$23*30)),0)</f>
        <v>0</v>
      </c>
      <c r="W4" s="11" cm="1">
        <f t="array" ref="W4">IFERROR(_xlfn.IFS($C$16=10,SUM($F$16*50,$F$17*30),$C$18=10,SUM($F$18*50,$F$19*30),$C$20=10,SUM($F$20*50,$F$21*30),$C$22=10,SUM($F$22*50,$F$23*30)),0)</f>
        <v>0</v>
      </c>
      <c r="X4" s="11" cm="1">
        <f t="array" ref="X4">IFERROR(_xlfn.IFS($C$16=11,SUM($F$16*50,$F$17*30),$C$18=11,SUM($F$18*50,$F$19*30),$C$20=11,SUM($F$20*50,$F$21*30),$C$22=11,SUM($F$22*50,$F$23*30)),0)</f>
        <v>0</v>
      </c>
      <c r="Y4" s="11" cm="1">
        <f t="array" ref="Y4">IFERROR(_xlfn.IFS($C$16=12,SUM($F$16*50,$F$17*30),$C$18=12,SUM($F$18*50,$F$19*30),$C$20=12,SUM($F$20*50,$F$21*30),$C$22=12,SUM($F$22*50,$F$23*30)),0)</f>
        <v>0</v>
      </c>
    </row>
    <row r="5" spans="1:25" ht="19.5" thickBot="1" x14ac:dyDescent="0.45">
      <c r="A5" s="3"/>
      <c r="B5" s="3"/>
      <c r="C5" s="3"/>
      <c r="D5" s="3"/>
      <c r="E5" s="3"/>
      <c r="F5" s="3"/>
      <c r="G5" s="3"/>
      <c r="H5" s="3"/>
      <c r="I5" s="3"/>
      <c r="J5" s="84" t="s">
        <v>27</v>
      </c>
      <c r="K5" s="84"/>
      <c r="M5" s="12" t="s">
        <v>24</v>
      </c>
      <c r="N5" s="13" cm="1">
        <f t="array" ref="N5">IFERROR(_xlfn.IFS($C$30=1,$F$30,$C$31=1,$F$31,$C$32=1,$F$32,$C$33=1,F33),0)</f>
        <v>0</v>
      </c>
      <c r="O5" s="13" cm="1">
        <f t="array" ref="O5">IFERROR(_xlfn.IFS($C$30=2,$F$30,$C$31=2,$F$31,$C$32=2,$F$32,$C$33=2,H33),0)</f>
        <v>0</v>
      </c>
      <c r="P5" s="13" cm="1">
        <f t="array" ref="P5">IFERROR(_xlfn.IFS($C$30=3,$F$30,$C$31=3,$F$31,$C$32=3,$F$32,$C$33=3,I33),0)</f>
        <v>0</v>
      </c>
      <c r="Q5" s="13" cm="1">
        <f t="array" ref="Q5">IFERROR(_xlfn.IFS($C$30=4,$F$30,$C$31=4,$F$31,$C$32=4,$F$32,$C$33=4,J33),0)</f>
        <v>0</v>
      </c>
      <c r="R5" s="13" cm="1">
        <f t="array" ref="R5">IFERROR(_xlfn.IFS($C$30=5,$F$30,$C$31=5,$F$31,$C$32=5,$F$32,$C$33=5,K33),0)</f>
        <v>0</v>
      </c>
      <c r="S5" s="13" cm="1">
        <f t="array" ref="S5">IFERROR(_xlfn.IFS($C$30=6,$F$30,$C$31=6,$F$31,$C$32=6,$F$32,$C$33=6,L33),0)</f>
        <v>0</v>
      </c>
      <c r="T5" s="13" cm="1">
        <f t="array" ref="T5">IFERROR(_xlfn.IFS($C$30=7,$F$30,$C$31=7,$F$31,$C$32=7,$F$32,$C$33=7,M33),0)</f>
        <v>0</v>
      </c>
      <c r="U5" s="13" cm="1">
        <f t="array" ref="U5">IFERROR(_xlfn.IFS($C$30=8,$F$30,$C$31=8,$F$31,$C$32=8,$F$32,$C$33=8,N33),0)</f>
        <v>0</v>
      </c>
      <c r="V5" s="13" cm="1">
        <f t="array" ref="V5">IFERROR(_xlfn.IFS($C$30=9,$F$30,$C$31=9,$F$31,$C$32=9,$F$32,$C$33=9,O33),0)</f>
        <v>0</v>
      </c>
      <c r="W5" s="13" cm="1">
        <f t="array" ref="W5">IFERROR(_xlfn.IFS($C$30=10,$F$30,$C$31=10,$F$31,$C$32=10,$F$32,$C$33=10,P33),0)</f>
        <v>0</v>
      </c>
      <c r="X5" s="13" cm="1">
        <f t="array" ref="X5">IFERROR(_xlfn.IFS($C$30=11,$F$30,$C$31=11,$F$31,$C$32=11,$F$32,$C$33=11,Q33),0)</f>
        <v>0</v>
      </c>
      <c r="Y5" s="13" cm="1">
        <f t="array" ref="Y5">IFERROR(_xlfn.IFS($C$30=12,$F$30,$C$31=12,$F$31,$C$32=12,$F$32,$C$33=12,R33),0)</f>
        <v>0</v>
      </c>
    </row>
    <row r="6" spans="1:25" x14ac:dyDescent="0.4">
      <c r="A6" t="s">
        <v>6</v>
      </c>
      <c r="B6" s="3"/>
      <c r="C6" s="3"/>
      <c r="D6" s="3"/>
      <c r="E6" s="3"/>
      <c r="F6" s="3"/>
      <c r="G6" s="3"/>
      <c r="H6" s="3"/>
      <c r="I6" s="3"/>
      <c r="J6" s="52"/>
      <c r="K6" s="52"/>
      <c r="M6" s="9" t="s">
        <v>25</v>
      </c>
      <c r="N6" s="10">
        <f>IFERROR(MAX(N4,N5),"")</f>
        <v>0</v>
      </c>
      <c r="O6" s="10">
        <f t="shared" ref="O6:Y6" si="0">IFERROR(MAX(O4,O5),"")</f>
        <v>0</v>
      </c>
      <c r="P6" s="10">
        <f t="shared" si="0"/>
        <v>0</v>
      </c>
      <c r="Q6" s="10">
        <f t="shared" si="0"/>
        <v>0</v>
      </c>
      <c r="R6" s="10">
        <f t="shared" si="0"/>
        <v>0</v>
      </c>
      <c r="S6" s="10">
        <f t="shared" si="0"/>
        <v>0</v>
      </c>
      <c r="T6" s="10">
        <f>IFERROR(MAX(T4,T5),"")</f>
        <v>0</v>
      </c>
      <c r="U6" s="10">
        <f t="shared" si="0"/>
        <v>0</v>
      </c>
      <c r="V6" s="10">
        <f t="shared" si="0"/>
        <v>0</v>
      </c>
      <c r="W6" s="10">
        <f t="shared" si="0"/>
        <v>0</v>
      </c>
      <c r="X6" s="10">
        <f t="shared" si="0"/>
        <v>0</v>
      </c>
      <c r="Y6" s="10">
        <f t="shared" si="0"/>
        <v>0</v>
      </c>
    </row>
    <row r="7" spans="1:25" x14ac:dyDescent="0.4">
      <c r="A7" s="3"/>
      <c r="B7" s="3"/>
      <c r="C7" s="3"/>
      <c r="D7" s="3"/>
      <c r="E7" s="3"/>
      <c r="F7" s="3"/>
      <c r="G7" s="3"/>
      <c r="H7" s="34" t="s">
        <v>7</v>
      </c>
      <c r="I7" s="81"/>
      <c r="J7" s="85"/>
      <c r="K7" s="86"/>
    </row>
    <row r="8" spans="1:25" ht="12.75" customHeight="1" x14ac:dyDescent="0.4">
      <c r="A8" s="3"/>
      <c r="B8" s="3"/>
      <c r="C8" s="3"/>
      <c r="D8" s="3"/>
      <c r="E8" s="3"/>
      <c r="F8" s="3"/>
      <c r="G8" s="3"/>
      <c r="H8" s="35" t="s">
        <v>9</v>
      </c>
      <c r="I8" s="87"/>
      <c r="J8" s="88"/>
      <c r="K8" s="89"/>
    </row>
    <row r="9" spans="1:25" x14ac:dyDescent="0.4">
      <c r="A9" s="3"/>
      <c r="B9" s="3"/>
      <c r="C9" s="3"/>
      <c r="D9" s="3"/>
      <c r="E9" s="3"/>
      <c r="F9" s="3"/>
      <c r="G9" s="3"/>
      <c r="H9" s="36" t="s">
        <v>8</v>
      </c>
      <c r="I9" s="90"/>
      <c r="J9" s="91"/>
      <c r="K9" s="92"/>
    </row>
    <row r="10" spans="1:25" x14ac:dyDescent="0.4">
      <c r="A10" s="3"/>
      <c r="B10" s="3"/>
      <c r="C10" s="3"/>
      <c r="D10" s="3"/>
      <c r="E10" s="3"/>
      <c r="F10" s="3"/>
      <c r="G10" s="3"/>
      <c r="H10" s="34" t="s">
        <v>16</v>
      </c>
      <c r="I10" s="81"/>
      <c r="J10" s="82"/>
      <c r="K10" s="83"/>
      <c r="M10" s="15" t="s">
        <v>26</v>
      </c>
    </row>
    <row r="11" spans="1:25" x14ac:dyDescent="0.4">
      <c r="A11" s="3"/>
      <c r="B11" s="3"/>
      <c r="C11" s="3"/>
      <c r="D11" s="3"/>
      <c r="E11" s="3"/>
      <c r="F11" s="3"/>
      <c r="G11" s="3"/>
      <c r="H11" s="34" t="s">
        <v>17</v>
      </c>
      <c r="I11" s="59"/>
      <c r="J11" s="59"/>
      <c r="K11" s="59"/>
      <c r="M11" s="15"/>
    </row>
    <row r="12" spans="1:25" ht="46.5" customHeight="1" x14ac:dyDescent="0.4">
      <c r="A12" s="60" t="s">
        <v>10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</row>
    <row r="13" spans="1:25" ht="19.5" customHeight="1" x14ac:dyDescent="0.4">
      <c r="A13" s="61" t="s">
        <v>11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</row>
    <row r="14" spans="1:25" ht="19.5" thickBot="1" x14ac:dyDescent="0.45">
      <c r="A14" t="s">
        <v>14</v>
      </c>
      <c r="I14" t="s">
        <v>28</v>
      </c>
    </row>
    <row r="15" spans="1:25" x14ac:dyDescent="0.4">
      <c r="A15" s="21" t="s">
        <v>0</v>
      </c>
      <c r="B15" s="22"/>
      <c r="C15" s="22"/>
      <c r="D15" s="23"/>
      <c r="E15" s="24" t="s">
        <v>1</v>
      </c>
      <c r="F15" s="57" t="s">
        <v>2</v>
      </c>
      <c r="G15" s="58"/>
      <c r="H15" s="4"/>
      <c r="I15" s="6"/>
      <c r="J15" s="6"/>
      <c r="K15" s="6"/>
    </row>
    <row r="16" spans="1:25" x14ac:dyDescent="0.4">
      <c r="A16" s="50"/>
      <c r="B16" s="47" t="s">
        <v>20</v>
      </c>
      <c r="C16" s="53"/>
      <c r="D16" s="55" t="s">
        <v>19</v>
      </c>
      <c r="E16" s="16" t="s">
        <v>3</v>
      </c>
      <c r="F16" s="32"/>
      <c r="G16" s="37" t="s">
        <v>30</v>
      </c>
      <c r="H16" s="5"/>
      <c r="I16" s="7"/>
      <c r="J16" s="7"/>
      <c r="K16" s="51"/>
    </row>
    <row r="17" spans="1:11" x14ac:dyDescent="0.4">
      <c r="A17" s="50"/>
      <c r="B17" s="48"/>
      <c r="C17" s="54"/>
      <c r="D17" s="56"/>
      <c r="E17" s="16" t="s">
        <v>4</v>
      </c>
      <c r="F17" s="32"/>
      <c r="G17" s="37" t="s">
        <v>30</v>
      </c>
      <c r="H17" s="5"/>
      <c r="I17" s="7"/>
      <c r="J17" s="7"/>
      <c r="K17" s="51"/>
    </row>
    <row r="18" spans="1:11" x14ac:dyDescent="0.4">
      <c r="A18" s="50"/>
      <c r="B18" s="47" t="s">
        <v>20</v>
      </c>
      <c r="C18" s="53"/>
      <c r="D18" s="55" t="s">
        <v>19</v>
      </c>
      <c r="E18" s="17" t="s">
        <v>3</v>
      </c>
      <c r="F18" s="32"/>
      <c r="G18" s="37" t="s">
        <v>30</v>
      </c>
      <c r="H18" s="5"/>
      <c r="I18" s="7"/>
      <c r="J18" s="7"/>
      <c r="K18" s="51"/>
    </row>
    <row r="19" spans="1:11" x14ac:dyDescent="0.4">
      <c r="A19" s="50"/>
      <c r="B19" s="48"/>
      <c r="C19" s="54"/>
      <c r="D19" s="56"/>
      <c r="E19" s="17" t="s">
        <v>4</v>
      </c>
      <c r="F19" s="32"/>
      <c r="G19" s="37" t="s">
        <v>30</v>
      </c>
      <c r="H19" s="5"/>
      <c r="I19" s="7"/>
      <c r="J19" s="7"/>
      <c r="K19" s="51"/>
    </row>
    <row r="20" spans="1:11" x14ac:dyDescent="0.4">
      <c r="A20" s="50"/>
      <c r="B20" s="47" t="s">
        <v>20</v>
      </c>
      <c r="C20" s="53"/>
      <c r="D20" s="55" t="s">
        <v>19</v>
      </c>
      <c r="E20" s="17" t="s">
        <v>3</v>
      </c>
      <c r="F20" s="32"/>
      <c r="G20" s="37" t="s">
        <v>30</v>
      </c>
      <c r="H20" s="5"/>
      <c r="I20" s="7"/>
      <c r="J20" s="7"/>
      <c r="K20" s="51"/>
    </row>
    <row r="21" spans="1:11" x14ac:dyDescent="0.4">
      <c r="A21" s="50"/>
      <c r="B21" s="48"/>
      <c r="C21" s="54"/>
      <c r="D21" s="56"/>
      <c r="E21" s="17" t="s">
        <v>4</v>
      </c>
      <c r="F21" s="32"/>
      <c r="G21" s="37" t="s">
        <v>30</v>
      </c>
      <c r="H21" s="5"/>
      <c r="I21" s="7"/>
      <c r="J21" s="7"/>
      <c r="K21" s="51"/>
    </row>
    <row r="22" spans="1:11" x14ac:dyDescent="0.4">
      <c r="A22" s="50"/>
      <c r="B22" s="47" t="s">
        <v>20</v>
      </c>
      <c r="C22" s="53"/>
      <c r="D22" s="55" t="s">
        <v>19</v>
      </c>
      <c r="E22" s="17" t="s">
        <v>3</v>
      </c>
      <c r="F22" s="32"/>
      <c r="G22" s="37" t="s">
        <v>30</v>
      </c>
      <c r="H22" s="5"/>
      <c r="I22" s="7"/>
      <c r="J22" s="7"/>
      <c r="K22" s="51"/>
    </row>
    <row r="23" spans="1:11" ht="19.5" thickBot="1" x14ac:dyDescent="0.45">
      <c r="A23" s="50"/>
      <c r="B23" s="48"/>
      <c r="C23" s="54"/>
      <c r="D23" s="56"/>
      <c r="E23" s="18" t="s">
        <v>4</v>
      </c>
      <c r="F23" s="33"/>
      <c r="G23" s="38" t="s">
        <v>30</v>
      </c>
      <c r="H23" s="5"/>
      <c r="I23" s="7"/>
      <c r="J23" s="7"/>
      <c r="K23" s="51"/>
    </row>
    <row r="24" spans="1:11" ht="20.25" customHeight="1" thickTop="1" x14ac:dyDescent="0.4">
      <c r="A24" s="73" t="s">
        <v>32</v>
      </c>
      <c r="B24" s="74"/>
      <c r="C24" s="75"/>
      <c r="D24" s="76"/>
      <c r="E24" s="19" t="s">
        <v>3</v>
      </c>
      <c r="F24" s="31">
        <f>MIN(10000,(SUM(F16,F18,F20,F22)*50))</f>
        <v>0</v>
      </c>
      <c r="G24" s="44" t="s">
        <v>31</v>
      </c>
      <c r="H24" s="5"/>
      <c r="I24" s="71"/>
      <c r="J24" s="71"/>
      <c r="K24" s="51"/>
    </row>
    <row r="25" spans="1:11" ht="19.5" thickBot="1" x14ac:dyDescent="0.45">
      <c r="A25" s="77"/>
      <c r="B25" s="78"/>
      <c r="C25" s="79"/>
      <c r="D25" s="80"/>
      <c r="E25" s="20" t="s">
        <v>4</v>
      </c>
      <c r="F25" s="45">
        <f>SUM(F17,F19,F21,F23)*30</f>
        <v>0</v>
      </c>
      <c r="G25" s="46" t="s">
        <v>31</v>
      </c>
      <c r="H25" s="5"/>
      <c r="I25" s="72"/>
      <c r="J25" s="72"/>
      <c r="K25" s="51"/>
    </row>
    <row r="28" spans="1:11" ht="24" customHeight="1" thickBot="1" x14ac:dyDescent="0.45">
      <c r="A28" s="30" t="s">
        <v>13</v>
      </c>
      <c r="B28" s="8"/>
      <c r="C28" s="1"/>
      <c r="D28" s="1"/>
    </row>
    <row r="29" spans="1:11" ht="19.5" customHeight="1" x14ac:dyDescent="0.4">
      <c r="A29" s="21" t="s">
        <v>0</v>
      </c>
      <c r="B29" s="22"/>
      <c r="C29" s="22"/>
      <c r="D29" s="23"/>
      <c r="E29" s="24" t="s">
        <v>1</v>
      </c>
      <c r="F29" s="57" t="s">
        <v>21</v>
      </c>
      <c r="G29" s="58"/>
      <c r="H29" s="4"/>
      <c r="I29" s="93" t="s">
        <v>33</v>
      </c>
      <c r="J29" s="93"/>
      <c r="K29" s="93"/>
    </row>
    <row r="30" spans="1:11" x14ac:dyDescent="0.4">
      <c r="A30" s="28"/>
      <c r="B30" s="39" t="s">
        <v>20</v>
      </c>
      <c r="C30" s="26"/>
      <c r="D30" s="41" t="s">
        <v>22</v>
      </c>
      <c r="E30" s="17" t="s">
        <v>12</v>
      </c>
      <c r="F30" s="32"/>
      <c r="G30" s="37" t="s">
        <v>31</v>
      </c>
      <c r="H30" s="5"/>
      <c r="I30" s="93"/>
      <c r="J30" s="93"/>
      <c r="K30" s="93"/>
    </row>
    <row r="31" spans="1:11" ht="25.5" customHeight="1" x14ac:dyDescent="0.4">
      <c r="A31" s="28"/>
      <c r="B31" s="39" t="s">
        <v>20</v>
      </c>
      <c r="C31" s="26"/>
      <c r="D31" s="41" t="s">
        <v>22</v>
      </c>
      <c r="E31" s="17" t="s">
        <v>12</v>
      </c>
      <c r="F31" s="32"/>
      <c r="G31" s="37" t="s">
        <v>31</v>
      </c>
      <c r="H31" s="5"/>
      <c r="I31" s="93"/>
      <c r="J31" s="93"/>
      <c r="K31" s="93"/>
    </row>
    <row r="32" spans="1:11" x14ac:dyDescent="0.4">
      <c r="A32" s="28"/>
      <c r="B32" s="39" t="s">
        <v>20</v>
      </c>
      <c r="C32" s="26"/>
      <c r="D32" s="41" t="s">
        <v>22</v>
      </c>
      <c r="E32" s="17" t="s">
        <v>12</v>
      </c>
      <c r="F32" s="32"/>
      <c r="G32" s="37" t="s">
        <v>31</v>
      </c>
      <c r="H32" s="5"/>
      <c r="I32" s="93"/>
      <c r="J32" s="93"/>
      <c r="K32" s="93"/>
    </row>
    <row r="33" spans="1:11" ht="19.5" thickBot="1" x14ac:dyDescent="0.45">
      <c r="A33" s="29"/>
      <c r="B33" s="40" t="s">
        <v>20</v>
      </c>
      <c r="C33" s="27"/>
      <c r="D33" s="42" t="s">
        <v>22</v>
      </c>
      <c r="E33" s="18" t="s">
        <v>12</v>
      </c>
      <c r="F33" s="43"/>
      <c r="G33" s="44" t="s">
        <v>31</v>
      </c>
      <c r="H33" s="5"/>
      <c r="I33" s="93"/>
      <c r="J33" s="93"/>
      <c r="K33" s="93"/>
    </row>
    <row r="34" spans="1:11" ht="19.5" thickTop="1" x14ac:dyDescent="0.4">
      <c r="A34" s="62" t="s">
        <v>32</v>
      </c>
      <c r="B34" s="63"/>
      <c r="C34" s="63"/>
      <c r="D34" s="63"/>
      <c r="E34" s="64"/>
      <c r="F34" s="68">
        <f>MIN(10000,(SUM(F30:F33)))</f>
        <v>0</v>
      </c>
      <c r="G34" s="108" t="s">
        <v>31</v>
      </c>
      <c r="H34" s="70"/>
      <c r="I34" s="25"/>
      <c r="J34" s="25"/>
      <c r="K34" s="25"/>
    </row>
    <row r="35" spans="1:11" ht="26.25" customHeight="1" thickBot="1" x14ac:dyDescent="0.45">
      <c r="A35" s="65"/>
      <c r="B35" s="66"/>
      <c r="C35" s="66"/>
      <c r="D35" s="66"/>
      <c r="E35" s="67"/>
      <c r="F35" s="69"/>
      <c r="G35" s="109"/>
      <c r="H35" s="70"/>
      <c r="I35" s="25"/>
      <c r="J35" s="25"/>
      <c r="K35" s="25"/>
    </row>
    <row r="36" spans="1:11" x14ac:dyDescent="0.4">
      <c r="A36" s="2"/>
      <c r="B36" s="2"/>
      <c r="C36" s="2"/>
      <c r="D36" s="2"/>
      <c r="I36" s="94" t="s">
        <v>34</v>
      </c>
      <c r="J36" s="94"/>
      <c r="K36" s="96">
        <f>IF(SUM($N$6:$Y$6)&gt;10000,10000,ROUNDDOWN(SUM($N$6:$Y$6),0))</f>
        <v>0</v>
      </c>
    </row>
    <row r="37" spans="1:11" x14ac:dyDescent="0.4">
      <c r="I37" s="95"/>
      <c r="J37" s="95"/>
      <c r="K37" s="97"/>
    </row>
    <row r="39" spans="1:11" x14ac:dyDescent="0.4">
      <c r="A39" t="s">
        <v>15</v>
      </c>
    </row>
    <row r="40" spans="1:11" x14ac:dyDescent="0.4">
      <c r="A40" s="99" t="s">
        <v>37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1"/>
    </row>
    <row r="41" spans="1:11" x14ac:dyDescent="0.4">
      <c r="A41" s="102"/>
      <c r="B41" s="103"/>
      <c r="C41" s="103"/>
      <c r="D41" s="103"/>
      <c r="E41" s="103"/>
      <c r="F41" s="103"/>
      <c r="G41" s="103"/>
      <c r="H41" s="103"/>
      <c r="I41" s="103"/>
      <c r="J41" s="103"/>
      <c r="K41" s="104"/>
    </row>
    <row r="42" spans="1:11" x14ac:dyDescent="0.4">
      <c r="A42" s="105"/>
      <c r="B42" s="106"/>
      <c r="C42" s="106"/>
      <c r="D42" s="106"/>
      <c r="E42" s="106"/>
      <c r="F42" s="106"/>
      <c r="G42" s="106"/>
      <c r="H42" s="106"/>
      <c r="I42" s="106"/>
      <c r="J42" s="106"/>
      <c r="K42" s="107"/>
    </row>
    <row r="43" spans="1:11" ht="21.75" customHeight="1" x14ac:dyDescent="0.4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</row>
    <row r="44" spans="1:11" ht="39.75" customHeight="1" x14ac:dyDescent="0.4">
      <c r="A44" s="60" t="s">
        <v>36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</row>
    <row r="46" spans="1:11" x14ac:dyDescent="0.4">
      <c r="A46" s="98" t="s">
        <v>35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</row>
    <row r="47" spans="1:11" x14ac:dyDescent="0.4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</row>
  </sheetData>
  <protectedRanges>
    <protectedRange sqref="I7:K11 C16:C23 A30:A33 C30:C33 F30:G33 A40:K42 F16:G23 A16:A23 J5" name="範囲1"/>
  </protectedRanges>
  <mergeCells count="47">
    <mergeCell ref="A44:K44"/>
    <mergeCell ref="I29:K33"/>
    <mergeCell ref="I36:J37"/>
    <mergeCell ref="K36:K37"/>
    <mergeCell ref="A46:K47"/>
    <mergeCell ref="A40:K42"/>
    <mergeCell ref="A43:K43"/>
    <mergeCell ref="F29:G29"/>
    <mergeCell ref="G34:G35"/>
    <mergeCell ref="I10:K10"/>
    <mergeCell ref="J5:K5"/>
    <mergeCell ref="I7:K7"/>
    <mergeCell ref="I8:K8"/>
    <mergeCell ref="I9:K9"/>
    <mergeCell ref="I24:J24"/>
    <mergeCell ref="I25:J25"/>
    <mergeCell ref="K24:K25"/>
    <mergeCell ref="K20:K21"/>
    <mergeCell ref="A24:D25"/>
    <mergeCell ref="B22:B23"/>
    <mergeCell ref="D20:D21"/>
    <mergeCell ref="A34:E35"/>
    <mergeCell ref="F34:F35"/>
    <mergeCell ref="H34:H35"/>
    <mergeCell ref="B20:B21"/>
    <mergeCell ref="D22:D23"/>
    <mergeCell ref="K18:K19"/>
    <mergeCell ref="A20:A21"/>
    <mergeCell ref="I11:K11"/>
    <mergeCell ref="A12:K12"/>
    <mergeCell ref="A13:K13"/>
    <mergeCell ref="B16:B17"/>
    <mergeCell ref="B18:B19"/>
    <mergeCell ref="A4:K4"/>
    <mergeCell ref="A22:A23"/>
    <mergeCell ref="K22:K23"/>
    <mergeCell ref="J6:K6"/>
    <mergeCell ref="C16:C17"/>
    <mergeCell ref="C18:C19"/>
    <mergeCell ref="C20:C21"/>
    <mergeCell ref="C22:C23"/>
    <mergeCell ref="D16:D17"/>
    <mergeCell ref="D18:D19"/>
    <mergeCell ref="F15:G15"/>
    <mergeCell ref="A16:A17"/>
    <mergeCell ref="K16:K17"/>
    <mergeCell ref="A18:A19"/>
  </mergeCells>
  <phoneticPr fontId="3"/>
  <dataValidations disablePrompts="1" count="2">
    <dataValidation type="list" allowBlank="1" showInputMessage="1" showErrorMessage="1" errorTitle="プルダウンから数字を選択してください" sqref="C16:C23" xr:uid="{98A9351F-F837-4C75-A759-52FEC8DDC666}">
      <formula1>$N$3:$Y$3</formula1>
    </dataValidation>
    <dataValidation type="list" allowBlank="1" showInputMessage="1" showErrorMessage="1" promptTitle="プルダウンから数字を選択してください" sqref="C30:C33" xr:uid="{492775BB-68AB-4CE4-9E7A-07BF70867A59}">
      <formula1>$N$3:$Y$3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8" orientation="portrait" verticalDpi="0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状況報告書</vt:lpstr>
      <vt:lpstr>状況報告書!Print_Area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2025-07-25T07:20:01Z</cp:lastPrinted>
  <dcterms:created xsi:type="dcterms:W3CDTF">2025-06-17T01:36:27Z</dcterms:created>
  <dcterms:modified xsi:type="dcterms:W3CDTF">2025-07-25T07:20:11Z</dcterms:modified>
</cp:coreProperties>
</file>